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DieseArbeitsmappe" defaultThemeVersion="124226"/>
  <mc:AlternateContent xmlns:mc="http://schemas.openxmlformats.org/markup-compatibility/2006">
    <mc:Choice Requires="x15">
      <x15ac:absPath xmlns:x15ac="http://schemas.microsoft.com/office/spreadsheetml/2010/11/ac" url="C:\Users\Jean-PierreWidmann\Documents\VZPM\Projekte\CH-IPMA ICR4-ICB4\TP Prozesse\Lieferobjekte\Zertifizierungsantrag\"/>
    </mc:Choice>
  </mc:AlternateContent>
  <xr:revisionPtr revIDLastSave="0" documentId="13_ncr:1_{6F837469-6C25-41AA-ACB9-D363063084B3}" xr6:coauthVersionLast="45" xr6:coauthVersionMax="45" xr10:uidLastSave="{00000000-0000-0000-0000-000000000000}"/>
  <workbookProtection workbookAlgorithmName="SHA-512" workbookHashValue="5Omth7JGdnyrkyfSoYkq/zvC+GIGlHTEHDKgUeVKcPICkxm6hQ1gpNTLANrI+4LEYsr90KhZcXn9mo0LvFILrg==" workbookSaltValue="fSPj2k9z5B5hRYK3Izu/8w==" workbookSpinCount="100000" lockStructure="1"/>
  <bookViews>
    <workbookView xWindow="4065" yWindow="3165" windowWidth="25380" windowHeight="15975" xr2:uid="{00000000-000D-0000-FFFF-FFFF00000000}"/>
  </bookViews>
  <sheets>
    <sheet name="Tips" sheetId="18" r:id="rId1"/>
    <sheet name="Pers" sheetId="13" r:id="rId2"/>
    <sheet name="Sum" sheetId="17" r:id="rId3"/>
    <sheet name="Pos" sheetId="20" r:id="rId4"/>
    <sheet name="Ref" sheetId="21" r:id="rId5"/>
    <sheet name="Edu" sheetId="22" r:id="rId6"/>
    <sheet name="PM" sheetId="4" r:id="rId7"/>
    <sheet name="PgM" sheetId="23" r:id="rId8"/>
    <sheet name="PfM" sheetId="24" r:id="rId9"/>
    <sheet name="SAPM" sheetId="26" r:id="rId10"/>
    <sheet name="SAPgM" sheetId="27" r:id="rId11"/>
    <sheet name="SAPfM" sheetId="28" r:id="rId12"/>
    <sheet name="CXPM" sheetId="25" r:id="rId13"/>
    <sheet name="CXPgM" sheetId="29" r:id="rId14"/>
    <sheet name="CXPfM" sheetId="30" r:id="rId15"/>
    <sheet name="Admin" sheetId="3" r:id="rId16"/>
    <sheet name="Exp" sheetId="19" state="hidden" r:id="rId17"/>
    <sheet name="Vorgaben" sheetId="2" state="hidden" r:id="rId18"/>
  </sheets>
  <definedNames>
    <definedName name="Anrede">Vorgaben!$B$1:$B$2</definedName>
    <definedName name="Assessor">Pers!#REF!</definedName>
    <definedName name="Assessoren">Vorgaben!#REF!</definedName>
    <definedName name="Beschluss">Vorgaben!$B$61:$B$62</definedName>
    <definedName name="BillingAddressLine1">Pers!$D$65</definedName>
    <definedName name="BillingAddressLine2">Pers!$D$66</definedName>
    <definedName name="BillingCountry">Pers!$D$71</definedName>
    <definedName name="BillingLocality">Pers!$D$70</definedName>
    <definedName name="BillingPoBox">Pers!$D$68</definedName>
    <definedName name="BillingPostcode">Pers!$D$69</definedName>
    <definedName name="BillingStreetAndNumber">Pers!$D$67</definedName>
    <definedName name="Branchen">Vorgaben!$B$4:$B$17</definedName>
    <definedName name="CandidateAddressLine1">Pers!$D$35</definedName>
    <definedName name="CandidateBirthday">Pers!$D$30</definedName>
    <definedName name="CandidateCountry">Pers!$D$40</definedName>
    <definedName name="CandidateEmail">Pers!$D$43</definedName>
    <definedName name="CandidateFunction">Pers!$D$27</definedName>
    <definedName name="CandidateLocality">Pers!$D$39</definedName>
    <definedName name="CandidateMobilePhone">Pers!$D$42</definedName>
    <definedName name="CandidateName">Pers!$D$29</definedName>
    <definedName name="CandidateNationality">Pers!$D$31</definedName>
    <definedName name="CandidatePhone">Pers!$D$41</definedName>
    <definedName name="CandidatePlaceOfBirth">Pers!$D$32</definedName>
    <definedName name="CandidatePoBox">Pers!$D$37</definedName>
    <definedName name="CandidatePostcode">Pers!$D$38</definedName>
    <definedName name="CandidateStreetAndNumber">Pers!$D$36</definedName>
    <definedName name="CandidateSurname">Pers!$D$28</definedName>
    <definedName name="CandidateTitle">Pers!$D$26</definedName>
    <definedName name="CertCertificate">Pers!$D$13</definedName>
    <definedName name="CertLanguage">Pers!$D$15</definedName>
    <definedName name="CertLanguageCertificate">Pers!$D$14</definedName>
    <definedName name="CertLevel">Pers!$D$12</definedName>
    <definedName name="CompanyAddressLine1">Pers!$D$49</definedName>
    <definedName name="CompanyCountry">Pers!$D$54</definedName>
    <definedName name="CompanyDepartment">Pers!$D$48</definedName>
    <definedName name="CompanyEmail">Pers!$D$57</definedName>
    <definedName name="CompanyIndustry">Pers!$D$46</definedName>
    <definedName name="CompanyLocality">Pers!$D$53</definedName>
    <definedName name="CompanyMobilePhone">Pers!$D$56</definedName>
    <definedName name="CompanyName">Pers!$D$47</definedName>
    <definedName name="CompanyPhone">Pers!$D$55</definedName>
    <definedName name="CompanyPoBox">Pers!$D$51</definedName>
    <definedName name="CompanyPostcode">Pers!$D$52</definedName>
    <definedName name="CompanyStreetAndNumber">Pers!$D$50</definedName>
    <definedName name="_xlnm.Print_Area" localSheetId="15">Admin!$A$1:$E$21</definedName>
    <definedName name="_xlnm.Print_Area" localSheetId="14">CXPfM!$A$1:$J$44</definedName>
    <definedName name="_xlnm.Print_Area" localSheetId="13">CXPgM!$A$1:$J$46</definedName>
    <definedName name="_xlnm.Print_Area" localSheetId="12">CXPM!$A$1:$J$49</definedName>
    <definedName name="_xlnm.Print_Area" localSheetId="5">Edu!$A$1:$I$88</definedName>
    <definedName name="_xlnm.Print_Area" localSheetId="16">Exp!$A$1:$BU$157</definedName>
    <definedName name="_xlnm.Print_Area" localSheetId="1">Pers!$A$1:$L$75</definedName>
    <definedName name="_xlnm.Print_Area" localSheetId="8">PfM!$A$1:$M$251</definedName>
    <definedName name="_xlnm.Print_Area" localSheetId="7">PgM!$A$1:$M$251</definedName>
    <definedName name="_xlnm.Print_Area" localSheetId="6">PM!$A$1:$K$425</definedName>
    <definedName name="_xlnm.Print_Area" localSheetId="3">Pos!$A$1:$K$29</definedName>
    <definedName name="_xlnm.Print_Area" localSheetId="4">Ref!$A$1:$M$11</definedName>
    <definedName name="_xlnm.Print_Area" localSheetId="11">SAPfM!$A$1:$G$212</definedName>
    <definedName name="_xlnm.Print_Area" localSheetId="10">SAPgM!$A$1:$G$237</definedName>
    <definedName name="_xlnm.Print_Area" localSheetId="9">SAPM!$A$1:$G$232</definedName>
    <definedName name="_xlnm.Print_Area" localSheetId="2">Sum!$A$1:$I$40</definedName>
    <definedName name="_xlnm.Print_Area" localSheetId="0">Tips!$A$1:$D$19</definedName>
    <definedName name="_xlnm.Print_Area" localSheetId="17">Vorgaben!$A$1:$B$62</definedName>
    <definedName name="_xlnm.Print_Titles" localSheetId="16">Exp!$A:$H,Exp!$1:$9</definedName>
    <definedName name="EduInstitutionAddressLine1">Edu!$B$7</definedName>
    <definedName name="Entscheid">Vorgaben!$B$58:$B$59</definedName>
    <definedName name="Entscheid_DE">Vorgaben!$B$99:$B$100</definedName>
    <definedName name="InvoiceAdditionalDetails">Pers!$D$61</definedName>
    <definedName name="InvoiceRecipient">Pers!$D$60</definedName>
    <definedName name="Komplexität">Vorgaben!$B$20:$B$42</definedName>
    <definedName name="Länder">Vorgaben!$B$102:$B$258</definedName>
    <definedName name="Level">Vorgaben!$B$19:$B$21</definedName>
    <definedName name="PreviousCertificationExpirationDate">Pers!$D$9</definedName>
    <definedName name="PreviousCertificationLevel">Pers!$D$8</definedName>
    <definedName name="PreviousCertificationNumber">Pers!$D$7</definedName>
    <definedName name="Projektarten">Vorgaben!$B$78:$B$90</definedName>
    <definedName name="Projektrollen">Vorgaben!$B$64:$B$67</definedName>
    <definedName name="Rechnung_an">Vorgaben!$B$46:$B$48</definedName>
    <definedName name="Rollen">Vorgaben!$B$50:$B$56</definedName>
    <definedName name="Selbstbeurteilung">Vorgaben!$B$46:$B$48</definedName>
    <definedName name="Sprachen">Vorgaben!$B$42:$B$44</definedName>
    <definedName name="StartDate">Pers!$D$17</definedName>
    <definedName name="Verlängerung">Vorgaben!$B$69:$B$76</definedName>
    <definedName name="Verlängerungsentscheid">Vorgaben!$B$96:$B$97</definedName>
    <definedName name="Zertifikat">Vorgaben!$B$32:$B$40</definedName>
    <definedName name="Zertifikate">Vorgaben!$B$23:$B$30</definedName>
    <definedName name="Zulassung">Vorgaben!$B$92:$B$94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13" l="1"/>
  <c r="P243" i="24" l="1"/>
  <c r="P242" i="24"/>
  <c r="P241" i="24"/>
  <c r="P240" i="24"/>
  <c r="P239" i="24"/>
  <c r="P238" i="24"/>
  <c r="P237" i="24"/>
  <c r="P236" i="24"/>
  <c r="P235" i="24"/>
  <c r="P234" i="24"/>
  <c r="P233" i="24"/>
  <c r="P232" i="24"/>
  <c r="P231" i="24"/>
  <c r="P230" i="24"/>
  <c r="P229" i="24"/>
  <c r="P228" i="24"/>
  <c r="P227" i="24"/>
  <c r="P226" i="24"/>
  <c r="P225" i="24"/>
  <c r="P224" i="24"/>
  <c r="P223" i="24"/>
  <c r="P222" i="24"/>
  <c r="P221" i="24"/>
  <c r="P220" i="24"/>
  <c r="T213" i="24" s="1"/>
  <c r="P219" i="24"/>
  <c r="P218" i="24"/>
  <c r="P217" i="24"/>
  <c r="P216" i="24"/>
  <c r="P215" i="24"/>
  <c r="P214" i="24"/>
  <c r="P163" i="24"/>
  <c r="P162" i="24"/>
  <c r="P161" i="24"/>
  <c r="P160" i="24"/>
  <c r="P159" i="24"/>
  <c r="P158" i="24"/>
  <c r="P157" i="24"/>
  <c r="P156" i="24"/>
  <c r="P155" i="24"/>
  <c r="P154" i="24"/>
  <c r="P153" i="24"/>
  <c r="P152" i="24"/>
  <c r="P151" i="24"/>
  <c r="P150" i="24"/>
  <c r="P149" i="24"/>
  <c r="P148" i="24"/>
  <c r="P147" i="24"/>
  <c r="P146" i="24"/>
  <c r="P145" i="24"/>
  <c r="P144" i="24"/>
  <c r="P143" i="24"/>
  <c r="P142" i="24"/>
  <c r="P141" i="24"/>
  <c r="P140" i="24"/>
  <c r="P139" i="24"/>
  <c r="V133" i="24" s="1"/>
  <c r="P138" i="24"/>
  <c r="P137" i="24"/>
  <c r="P136" i="24"/>
  <c r="P135" i="24"/>
  <c r="P134" i="24"/>
  <c r="P77" i="24"/>
  <c r="P76" i="24"/>
  <c r="P75" i="24"/>
  <c r="P74" i="24"/>
  <c r="P73" i="24"/>
  <c r="P72" i="24"/>
  <c r="P71" i="24"/>
  <c r="P70" i="24"/>
  <c r="P69" i="24"/>
  <c r="P68" i="24"/>
  <c r="P67" i="24"/>
  <c r="P66" i="24"/>
  <c r="P65" i="24"/>
  <c r="P64" i="24"/>
  <c r="P63" i="24"/>
  <c r="P62" i="24"/>
  <c r="P61" i="24"/>
  <c r="P60" i="24"/>
  <c r="P59" i="24"/>
  <c r="P58" i="24"/>
  <c r="P57" i="24"/>
  <c r="P56" i="24"/>
  <c r="P55" i="24"/>
  <c r="P54" i="24"/>
  <c r="P53" i="24"/>
  <c r="P52" i="24"/>
  <c r="P51" i="24"/>
  <c r="P50" i="24"/>
  <c r="P49" i="24"/>
  <c r="P48" i="24"/>
  <c r="P243" i="23"/>
  <c r="P242" i="23"/>
  <c r="P241" i="23"/>
  <c r="P240" i="23"/>
  <c r="P239" i="23"/>
  <c r="P238" i="23"/>
  <c r="P237" i="23"/>
  <c r="P236" i="23"/>
  <c r="P235" i="23"/>
  <c r="P234" i="23"/>
  <c r="P233" i="23"/>
  <c r="P232" i="23"/>
  <c r="P231" i="23"/>
  <c r="P230" i="23"/>
  <c r="P229" i="23"/>
  <c r="P228" i="23"/>
  <c r="P227" i="23"/>
  <c r="P226" i="23"/>
  <c r="P225" i="23"/>
  <c r="P224" i="23"/>
  <c r="P223" i="23"/>
  <c r="P222" i="23"/>
  <c r="P221" i="23"/>
  <c r="P220" i="23"/>
  <c r="P219" i="23"/>
  <c r="P218" i="23"/>
  <c r="P217" i="23"/>
  <c r="P216" i="23"/>
  <c r="T213" i="23" s="1"/>
  <c r="P215" i="23"/>
  <c r="P214" i="23"/>
  <c r="P163" i="23"/>
  <c r="P162" i="23"/>
  <c r="P161" i="23"/>
  <c r="P160" i="23"/>
  <c r="P159" i="23"/>
  <c r="P158" i="23"/>
  <c r="P157" i="23"/>
  <c r="P156" i="23"/>
  <c r="P155" i="23"/>
  <c r="P154" i="23"/>
  <c r="P153" i="23"/>
  <c r="P152" i="23"/>
  <c r="P151" i="23"/>
  <c r="P150" i="23"/>
  <c r="P149" i="23"/>
  <c r="P148" i="23"/>
  <c r="P147" i="23"/>
  <c r="P146" i="23"/>
  <c r="P145" i="23"/>
  <c r="P144" i="23"/>
  <c r="P143" i="23"/>
  <c r="P142" i="23"/>
  <c r="P141" i="23"/>
  <c r="P140" i="23"/>
  <c r="P139" i="23"/>
  <c r="P138" i="23"/>
  <c r="P137" i="23"/>
  <c r="P136" i="23"/>
  <c r="P135" i="23"/>
  <c r="P134" i="23"/>
  <c r="P77" i="23"/>
  <c r="P76" i="23"/>
  <c r="P75" i="23"/>
  <c r="P74" i="23"/>
  <c r="P73" i="23"/>
  <c r="P72" i="23"/>
  <c r="P71" i="23"/>
  <c r="P70" i="23"/>
  <c r="P69" i="23"/>
  <c r="P68" i="23"/>
  <c r="P67" i="23"/>
  <c r="P66" i="23"/>
  <c r="P65" i="23"/>
  <c r="P64" i="23"/>
  <c r="P63" i="23"/>
  <c r="P62" i="23"/>
  <c r="P61" i="23"/>
  <c r="P60" i="23"/>
  <c r="P59" i="23"/>
  <c r="P58" i="23"/>
  <c r="P57" i="23"/>
  <c r="P56" i="23"/>
  <c r="P55" i="23"/>
  <c r="P54" i="23"/>
  <c r="P53" i="23"/>
  <c r="P52" i="23"/>
  <c r="P51" i="23"/>
  <c r="P50" i="23"/>
  <c r="P49" i="23"/>
  <c r="P48" i="23"/>
  <c r="R47" i="23"/>
  <c r="M403" i="4"/>
  <c r="O406" i="4" s="1"/>
  <c r="P406" i="4" s="1"/>
  <c r="M362" i="4"/>
  <c r="Q365" i="4" s="1"/>
  <c r="R365" i="4" s="1"/>
  <c r="M321" i="4"/>
  <c r="O324" i="4" s="1"/>
  <c r="P324" i="4" s="1"/>
  <c r="M280" i="4"/>
  <c r="M282" i="4" s="1"/>
  <c r="N282" i="4" s="1"/>
  <c r="M239" i="4"/>
  <c r="O242" i="4" s="1"/>
  <c r="P242" i="4" s="1"/>
  <c r="M198" i="4"/>
  <c r="Q199" i="4" s="1"/>
  <c r="R199" i="4" s="1"/>
  <c r="M157" i="4"/>
  <c r="O160" i="4" s="1"/>
  <c r="P160" i="4" s="1"/>
  <c r="M116" i="4"/>
  <c r="O119" i="4" s="1"/>
  <c r="P119" i="4" s="1"/>
  <c r="M75" i="4"/>
  <c r="Q78" i="4" s="1"/>
  <c r="R78" i="4" s="1"/>
  <c r="M24" i="4"/>
  <c r="O26" i="4" s="1"/>
  <c r="P26" i="4" s="1"/>
  <c r="R213" i="24" l="1"/>
  <c r="R133" i="24"/>
  <c r="T47" i="23"/>
  <c r="T133" i="24"/>
  <c r="V47" i="23"/>
  <c r="R213" i="23"/>
  <c r="O76" i="4"/>
  <c r="P76" i="4" s="1"/>
  <c r="Q77" i="4"/>
  <c r="R77" i="4" s="1"/>
  <c r="V213" i="23"/>
  <c r="V213" i="24"/>
  <c r="V47" i="24"/>
  <c r="T133" i="23"/>
  <c r="R133" i="23"/>
  <c r="R47" i="24"/>
  <c r="T47" i="24"/>
  <c r="V133" i="23"/>
  <c r="M404" i="4"/>
  <c r="N404" i="4" s="1"/>
  <c r="O405" i="4"/>
  <c r="P405" i="4" s="1"/>
  <c r="O404" i="4"/>
  <c r="P404" i="4" s="1"/>
  <c r="Q405" i="4"/>
  <c r="R405" i="4" s="1"/>
  <c r="Q406" i="4"/>
  <c r="R406" i="4" s="1"/>
  <c r="Q404" i="4"/>
  <c r="R404" i="4" s="1"/>
  <c r="M406" i="4"/>
  <c r="N406" i="4" s="1"/>
  <c r="M405" i="4"/>
  <c r="N405" i="4" s="1"/>
  <c r="O363" i="4"/>
  <c r="P363" i="4" s="1"/>
  <c r="Q364" i="4"/>
  <c r="R364" i="4" s="1"/>
  <c r="Q363" i="4"/>
  <c r="R363" i="4" s="1"/>
  <c r="M365" i="4"/>
  <c r="N365" i="4" s="1"/>
  <c r="M364" i="4"/>
  <c r="N364" i="4" s="1"/>
  <c r="O365" i="4"/>
  <c r="P365" i="4" s="1"/>
  <c r="M363" i="4"/>
  <c r="N363" i="4" s="1"/>
  <c r="O364" i="4"/>
  <c r="P364" i="4" s="1"/>
  <c r="O323" i="4"/>
  <c r="P323" i="4" s="1"/>
  <c r="Q323" i="4"/>
  <c r="R323" i="4" s="1"/>
  <c r="Q324" i="4"/>
  <c r="R324" i="4" s="1"/>
  <c r="M322" i="4"/>
  <c r="N322" i="4" s="1"/>
  <c r="O322" i="4"/>
  <c r="P322" i="4" s="1"/>
  <c r="Q322" i="4"/>
  <c r="R322" i="4" s="1"/>
  <c r="M324" i="4"/>
  <c r="N324" i="4" s="1"/>
  <c r="M323" i="4"/>
  <c r="N323" i="4" s="1"/>
  <c r="O283" i="4"/>
  <c r="P283" i="4" s="1"/>
  <c r="O281" i="4"/>
  <c r="P281" i="4" s="1"/>
  <c r="Q281" i="4"/>
  <c r="R281" i="4" s="1"/>
  <c r="M281" i="4"/>
  <c r="N281" i="4" s="1"/>
  <c r="O282" i="4"/>
  <c r="P282" i="4" s="1"/>
  <c r="Q283" i="4"/>
  <c r="R283" i="4" s="1"/>
  <c r="Q282" i="4"/>
  <c r="R282" i="4" s="1"/>
  <c r="M283" i="4"/>
  <c r="N283" i="4" s="1"/>
  <c r="O241" i="4"/>
  <c r="P241" i="4" s="1"/>
  <c r="O240" i="4"/>
  <c r="P240" i="4" s="1"/>
  <c r="Q241" i="4"/>
  <c r="R241" i="4" s="1"/>
  <c r="Q240" i="4"/>
  <c r="R240" i="4" s="1"/>
  <c r="M240" i="4"/>
  <c r="N240" i="4" s="1"/>
  <c r="Q242" i="4"/>
  <c r="R242" i="4" s="1"/>
  <c r="M242" i="4"/>
  <c r="N242" i="4" s="1"/>
  <c r="M241" i="4"/>
  <c r="N241" i="4" s="1"/>
  <c r="O199" i="4"/>
  <c r="P199" i="4" s="1"/>
  <c r="O201" i="4"/>
  <c r="P201" i="4" s="1"/>
  <c r="Q200" i="4"/>
  <c r="R200" i="4" s="1"/>
  <c r="M201" i="4"/>
  <c r="N201" i="4" s="1"/>
  <c r="M200" i="4"/>
  <c r="N200" i="4" s="1"/>
  <c r="M199" i="4"/>
  <c r="N199" i="4" s="1"/>
  <c r="O200" i="4"/>
  <c r="P200" i="4" s="1"/>
  <c r="Q201" i="4"/>
  <c r="R201" i="4" s="1"/>
  <c r="Q160" i="4"/>
  <c r="R160" i="4" s="1"/>
  <c r="O158" i="4"/>
  <c r="P158" i="4" s="1"/>
  <c r="Q159" i="4"/>
  <c r="R159" i="4" s="1"/>
  <c r="O159" i="4"/>
  <c r="P159" i="4" s="1"/>
  <c r="M160" i="4"/>
  <c r="N160" i="4" s="1"/>
  <c r="M158" i="4"/>
  <c r="N158" i="4" s="1"/>
  <c r="Q158" i="4"/>
  <c r="R158" i="4" s="1"/>
  <c r="M159" i="4"/>
  <c r="N159" i="4" s="1"/>
  <c r="M117" i="4"/>
  <c r="N117" i="4" s="1"/>
  <c r="O117" i="4"/>
  <c r="P117" i="4" s="1"/>
  <c r="Q118" i="4"/>
  <c r="R118" i="4" s="1"/>
  <c r="Q119" i="4"/>
  <c r="R119" i="4" s="1"/>
  <c r="O118" i="4"/>
  <c r="P118" i="4" s="1"/>
  <c r="Q117" i="4"/>
  <c r="R117" i="4" s="1"/>
  <c r="M119" i="4"/>
  <c r="N119" i="4" s="1"/>
  <c r="M118" i="4"/>
  <c r="N118" i="4" s="1"/>
  <c r="Q76" i="4"/>
  <c r="R76" i="4" s="1"/>
  <c r="M77" i="4"/>
  <c r="N77" i="4" s="1"/>
  <c r="M78" i="4"/>
  <c r="N78" i="4" s="1"/>
  <c r="O78" i="4"/>
  <c r="P78" i="4" s="1"/>
  <c r="M76" i="4"/>
  <c r="N76" i="4" s="1"/>
  <c r="O77" i="4"/>
  <c r="P77" i="4" s="1"/>
  <c r="Q26" i="4"/>
  <c r="R26" i="4" s="1"/>
  <c r="Q25" i="4"/>
  <c r="R25" i="4" s="1"/>
  <c r="M27" i="4"/>
  <c r="N27" i="4" s="1"/>
  <c r="O27" i="4"/>
  <c r="P27" i="4" s="1"/>
  <c r="O25" i="4"/>
  <c r="P25" i="4" s="1"/>
  <c r="M26" i="4"/>
  <c r="N26" i="4" s="1"/>
  <c r="Q27" i="4"/>
  <c r="R27" i="4" s="1"/>
  <c r="M25" i="4"/>
  <c r="N25" i="4" s="1"/>
  <c r="F199" i="28" l="1"/>
  <c r="F193" i="28"/>
  <c r="I193" i="28" s="1"/>
  <c r="F185" i="28"/>
  <c r="I185" i="28" s="1"/>
  <c r="F177" i="28"/>
  <c r="I177" i="28" s="1"/>
  <c r="F171" i="28"/>
  <c r="F167" i="28"/>
  <c r="I167" i="28" s="1"/>
  <c r="F161" i="28"/>
  <c r="I161" i="28"/>
  <c r="F156" i="28"/>
  <c r="I156" i="28" s="1"/>
  <c r="F152" i="28"/>
  <c r="F145" i="28"/>
  <c r="F141" i="28"/>
  <c r="I141" i="28" s="1"/>
  <c r="F136" i="28"/>
  <c r="I136" i="28" s="1"/>
  <c r="F132" i="28"/>
  <c r="I132" i="28" s="1"/>
  <c r="F127" i="28"/>
  <c r="I127" i="28" s="1"/>
  <c r="F118" i="28"/>
  <c r="I118" i="28" s="1"/>
  <c r="F110" i="28"/>
  <c r="I110" i="28" s="1"/>
  <c r="F102" i="28"/>
  <c r="F95" i="28"/>
  <c r="I95" i="28"/>
  <c r="F87" i="28"/>
  <c r="I87" i="28"/>
  <c r="F79" i="28"/>
  <c r="I79" i="28" s="1"/>
  <c r="F71" i="28"/>
  <c r="I71" i="28" s="1"/>
  <c r="F63" i="28"/>
  <c r="I63" i="28" s="1"/>
  <c r="F55" i="28"/>
  <c r="I55" i="28" s="1"/>
  <c r="F47" i="28"/>
  <c r="I47" i="28" s="1"/>
  <c r="F40" i="28"/>
  <c r="I40" i="28" s="1"/>
  <c r="F34" i="28"/>
  <c r="I34" i="28" s="1"/>
  <c r="F25" i="28"/>
  <c r="I25" i="28" s="1"/>
  <c r="F17" i="28"/>
  <c r="I17" i="28" s="1"/>
  <c r="F9" i="28"/>
  <c r="I9" i="28" s="1"/>
  <c r="I102" i="28"/>
  <c r="I145" i="28"/>
  <c r="I152" i="28"/>
  <c r="I171" i="28"/>
  <c r="I199" i="28"/>
  <c r="F226" i="27"/>
  <c r="I226" i="27" s="1"/>
  <c r="F219" i="27"/>
  <c r="I219" i="27" s="1"/>
  <c r="F211" i="27"/>
  <c r="F203" i="27"/>
  <c r="F195" i="27"/>
  <c r="I195" i="27"/>
  <c r="F189" i="27"/>
  <c r="I189" i="27" s="1"/>
  <c r="F181" i="27"/>
  <c r="F173" i="27"/>
  <c r="F168" i="27"/>
  <c r="F161" i="27"/>
  <c r="I161" i="27" s="1"/>
  <c r="F155" i="27"/>
  <c r="I155" i="27" s="1"/>
  <c r="F148" i="27"/>
  <c r="I148" i="27" s="1"/>
  <c r="F140" i="27"/>
  <c r="I140" i="27" s="1"/>
  <c r="F129" i="27"/>
  <c r="I129" i="27" s="1"/>
  <c r="F120" i="27"/>
  <c r="F112" i="27"/>
  <c r="I112" i="27" s="1"/>
  <c r="F104" i="27"/>
  <c r="I104" i="27" s="1"/>
  <c r="F97" i="27"/>
  <c r="I97" i="27" s="1"/>
  <c r="F89" i="27"/>
  <c r="I89" i="27" s="1"/>
  <c r="F81" i="27"/>
  <c r="I81" i="27" s="1"/>
  <c r="F73" i="27"/>
  <c r="I73" i="27" s="1"/>
  <c r="F65" i="27"/>
  <c r="I65" i="27" s="1"/>
  <c r="F57" i="27"/>
  <c r="I57" i="27" s="1"/>
  <c r="F49" i="27"/>
  <c r="I49" i="27" s="1"/>
  <c r="F42" i="27"/>
  <c r="I42" i="27" s="1"/>
  <c r="F36" i="27"/>
  <c r="I36" i="27" s="1"/>
  <c r="F27" i="27"/>
  <c r="I27" i="27" s="1"/>
  <c r="F17" i="27"/>
  <c r="I17" i="27" s="1"/>
  <c r="F9" i="27"/>
  <c r="I9" i="27" s="1"/>
  <c r="I120" i="27"/>
  <c r="I168" i="27"/>
  <c r="I173" i="27"/>
  <c r="I181" i="27"/>
  <c r="I203" i="27"/>
  <c r="I211" i="27"/>
  <c r="F221" i="26"/>
  <c r="I221" i="26" s="1"/>
  <c r="F213" i="26"/>
  <c r="I213" i="26" s="1"/>
  <c r="F205" i="26"/>
  <c r="F196" i="26"/>
  <c r="F189" i="26"/>
  <c r="F181" i="26"/>
  <c r="F173" i="26"/>
  <c r="I173" i="26" s="1"/>
  <c r="F165" i="26"/>
  <c r="I165" i="26" s="1"/>
  <c r="F158" i="26"/>
  <c r="F150" i="26"/>
  <c r="I150" i="26" s="1"/>
  <c r="F143" i="26"/>
  <c r="I143" i="26" s="1"/>
  <c r="F137" i="26"/>
  <c r="F129" i="26"/>
  <c r="I129" i="26" s="1"/>
  <c r="F120" i="26"/>
  <c r="F112" i="26"/>
  <c r="I112" i="26"/>
  <c r="F104" i="26"/>
  <c r="F97" i="26"/>
  <c r="F89" i="26"/>
  <c r="F81" i="26"/>
  <c r="F73" i="26"/>
  <c r="I73" i="26" s="1"/>
  <c r="F65" i="26"/>
  <c r="F57" i="26"/>
  <c r="F49" i="26"/>
  <c r="I49" i="26" s="1"/>
  <c r="F42" i="26"/>
  <c r="F36" i="26"/>
  <c r="F27" i="26"/>
  <c r="F17" i="26"/>
  <c r="I17" i="26" s="1"/>
  <c r="F9" i="26"/>
  <c r="I9" i="26" s="1"/>
  <c r="J43" i="4"/>
  <c r="B49" i="4" s="1"/>
  <c r="F244" i="24"/>
  <c r="L188" i="24" s="1"/>
  <c r="F164" i="24"/>
  <c r="L108" i="24" s="1"/>
  <c r="F78" i="24"/>
  <c r="L22" i="24" s="1"/>
  <c r="F244" i="23"/>
  <c r="L188" i="23" s="1"/>
  <c r="F164" i="23"/>
  <c r="F78" i="23"/>
  <c r="D12" i="13"/>
  <c r="AK7" i="19" s="1"/>
  <c r="AK8" i="19" s="1"/>
  <c r="M4" i="19"/>
  <c r="M5" i="19"/>
  <c r="D23" i="13"/>
  <c r="M44" i="4"/>
  <c r="P44" i="4"/>
  <c r="J29" i="4"/>
  <c r="L108" i="23"/>
  <c r="L22" i="23"/>
  <c r="AC27" i="4"/>
  <c r="AD27" i="4" s="1"/>
  <c r="AC26" i="4"/>
  <c r="AD26" i="4" s="1"/>
  <c r="AC25" i="4"/>
  <c r="AD25" i="4" s="1"/>
  <c r="W25" i="4"/>
  <c r="X25" i="4" s="1"/>
  <c r="L196" i="24"/>
  <c r="L116" i="24"/>
  <c r="L30" i="24"/>
  <c r="BL4" i="19"/>
  <c r="BL5" i="19"/>
  <c r="BM4" i="19"/>
  <c r="BM5" i="19"/>
  <c r="BN4" i="19"/>
  <c r="BN5" i="19"/>
  <c r="R81" i="24"/>
  <c r="O81" i="24"/>
  <c r="L196" i="23"/>
  <c r="L116" i="23"/>
  <c r="AK114" i="23"/>
  <c r="AL114" i="23" s="1"/>
  <c r="AK113" i="23"/>
  <c r="AL113" i="23" s="1"/>
  <c r="AI112" i="23"/>
  <c r="AJ112" i="23" s="1"/>
  <c r="AI114" i="23"/>
  <c r="AJ114" i="23" s="1"/>
  <c r="AI113" i="23"/>
  <c r="AJ113" i="23" s="1"/>
  <c r="L30" i="23"/>
  <c r="AK28" i="23"/>
  <c r="AL28" i="23" s="1"/>
  <c r="AI26" i="23"/>
  <c r="AJ26" i="23" s="1"/>
  <c r="AW4" i="19"/>
  <c r="AW5" i="19"/>
  <c r="AX4" i="19"/>
  <c r="AX5" i="19"/>
  <c r="AY4" i="19"/>
  <c r="AY5" i="19"/>
  <c r="R81" i="23"/>
  <c r="L81" i="23" s="1"/>
  <c r="O81" i="23"/>
  <c r="AJ406" i="4"/>
  <c r="AJ405" i="4"/>
  <c r="AJ404" i="4"/>
  <c r="AJ365" i="4"/>
  <c r="AJ364" i="4"/>
  <c r="AJ363" i="4"/>
  <c r="AJ324" i="4"/>
  <c r="AJ323" i="4"/>
  <c r="AJ322" i="4"/>
  <c r="AJ283" i="4"/>
  <c r="AJ282" i="4"/>
  <c r="AJ281" i="4"/>
  <c r="AJ242" i="4"/>
  <c r="AJ241" i="4"/>
  <c r="AJ240" i="4"/>
  <c r="AF240" i="4" s="1"/>
  <c r="AJ201" i="4"/>
  <c r="AJ200" i="4"/>
  <c r="AJ199" i="4"/>
  <c r="AJ160" i="4"/>
  <c r="AJ159" i="4"/>
  <c r="AJ158" i="4"/>
  <c r="AJ119" i="4"/>
  <c r="AJ118" i="4"/>
  <c r="AF118" i="4" s="1"/>
  <c r="AJ117" i="4"/>
  <c r="AJ78" i="4"/>
  <c r="AJ77" i="4"/>
  <c r="AJ76" i="4"/>
  <c r="AJ27" i="4"/>
  <c r="AJ26" i="4"/>
  <c r="AJ25" i="4"/>
  <c r="AF25" i="4" s="1"/>
  <c r="AK406" i="4"/>
  <c r="AK405" i="4"/>
  <c r="AK404" i="4"/>
  <c r="AK365" i="4"/>
  <c r="AK364" i="4"/>
  <c r="AK363" i="4"/>
  <c r="AK324" i="4"/>
  <c r="AK323" i="4"/>
  <c r="AK322" i="4"/>
  <c r="AK283" i="4"/>
  <c r="AK282" i="4"/>
  <c r="AK281" i="4"/>
  <c r="AK242" i="4"/>
  <c r="AK241" i="4"/>
  <c r="AK240" i="4"/>
  <c r="AK201" i="4"/>
  <c r="AK200" i="4"/>
  <c r="AK199" i="4"/>
  <c r="AK160" i="4"/>
  <c r="AK159" i="4"/>
  <c r="AK158" i="4"/>
  <c r="AK119" i="4"/>
  <c r="AK118" i="4"/>
  <c r="AK117" i="4"/>
  <c r="AK78" i="4"/>
  <c r="AK77" i="4"/>
  <c r="AK76" i="4"/>
  <c r="AK27" i="4"/>
  <c r="AK26" i="4"/>
  <c r="AK25" i="4"/>
  <c r="J408" i="4"/>
  <c r="J367" i="4"/>
  <c r="J326" i="4"/>
  <c r="AM322" i="4" s="1"/>
  <c r="AH6" i="19" s="1"/>
  <c r="J285" i="4"/>
  <c r="J244" i="4"/>
  <c r="J203" i="4"/>
  <c r="J162" i="4"/>
  <c r="J121" i="4"/>
  <c r="J80" i="4"/>
  <c r="AO25" i="4"/>
  <c r="N4" i="19"/>
  <c r="N5" i="19"/>
  <c r="O4" i="19"/>
  <c r="O5" i="19"/>
  <c r="P4" i="19"/>
  <c r="P5" i="19"/>
  <c r="Q4" i="19"/>
  <c r="Q5" i="19"/>
  <c r="R4" i="19"/>
  <c r="R5" i="19"/>
  <c r="S4" i="19"/>
  <c r="S5" i="19"/>
  <c r="T4" i="19"/>
  <c r="T5" i="19"/>
  <c r="U4" i="19"/>
  <c r="U5" i="19"/>
  <c r="V4" i="19"/>
  <c r="V5" i="19"/>
  <c r="W4" i="19"/>
  <c r="W5" i="19"/>
  <c r="X4" i="19"/>
  <c r="X5" i="19"/>
  <c r="Y4" i="19"/>
  <c r="Y5" i="19"/>
  <c r="Z4" i="19"/>
  <c r="Z5" i="19"/>
  <c r="AA4" i="19"/>
  <c r="AA5" i="19"/>
  <c r="AB4" i="19"/>
  <c r="AB5" i="19"/>
  <c r="AC4" i="19"/>
  <c r="AC5" i="19"/>
  <c r="AD4" i="19"/>
  <c r="AD5" i="19"/>
  <c r="AE4" i="19"/>
  <c r="AE5" i="19"/>
  <c r="AF4" i="19"/>
  <c r="AF5" i="19"/>
  <c r="AG4" i="19"/>
  <c r="AG5" i="19"/>
  <c r="AH4" i="19"/>
  <c r="AH5" i="19"/>
  <c r="AI4" i="19"/>
  <c r="AI5" i="19"/>
  <c r="AJ4" i="19"/>
  <c r="AJ5" i="19"/>
  <c r="AK4" i="19"/>
  <c r="AK5" i="19"/>
  <c r="AL4" i="19"/>
  <c r="AL5" i="19"/>
  <c r="AM4" i="19"/>
  <c r="AM5" i="19"/>
  <c r="AN4" i="19"/>
  <c r="AN5" i="19"/>
  <c r="AO4" i="19"/>
  <c r="AO5" i="19"/>
  <c r="AP4" i="19"/>
  <c r="AP5" i="19"/>
  <c r="AZ4" i="19"/>
  <c r="AZ5" i="19"/>
  <c r="BA4" i="19"/>
  <c r="BA5" i="19"/>
  <c r="BB4" i="19"/>
  <c r="BB5" i="19"/>
  <c r="BC4" i="19"/>
  <c r="BC5" i="19"/>
  <c r="BD4" i="19"/>
  <c r="BD5" i="19"/>
  <c r="BE4" i="19"/>
  <c r="BE5" i="19"/>
  <c r="BO4" i="19"/>
  <c r="BO5" i="19"/>
  <c r="BP4" i="19"/>
  <c r="BP5" i="19"/>
  <c r="BQ4" i="19"/>
  <c r="BQ5" i="19"/>
  <c r="BR4" i="19"/>
  <c r="BR5" i="19"/>
  <c r="BS4" i="19"/>
  <c r="BS5" i="19"/>
  <c r="BT4" i="19"/>
  <c r="BT5" i="19"/>
  <c r="S117" i="4"/>
  <c r="T117" i="4" s="1"/>
  <c r="AF117" i="4" s="1"/>
  <c r="Y117" i="4"/>
  <c r="Z117" i="4" s="1"/>
  <c r="S118" i="4"/>
  <c r="T118" i="4" s="1"/>
  <c r="Y118" i="4"/>
  <c r="Z118" i="4"/>
  <c r="S119" i="4"/>
  <c r="T119" i="4" s="1"/>
  <c r="Y119" i="4"/>
  <c r="Z119" i="4" s="1"/>
  <c r="S158" i="4"/>
  <c r="T158" i="4" s="1"/>
  <c r="Y158" i="4"/>
  <c r="Z158" i="4"/>
  <c r="S159" i="4"/>
  <c r="T159" i="4"/>
  <c r="Y159" i="4"/>
  <c r="Z159" i="4" s="1"/>
  <c r="AF159" i="4" s="1"/>
  <c r="S160" i="4"/>
  <c r="T160" i="4" s="1"/>
  <c r="Y160" i="4"/>
  <c r="Z160" i="4" s="1"/>
  <c r="S199" i="4"/>
  <c r="T199" i="4"/>
  <c r="Y199" i="4"/>
  <c r="Z199" i="4" s="1"/>
  <c r="S200" i="4"/>
  <c r="T200" i="4" s="1"/>
  <c r="Y200" i="4"/>
  <c r="Z200" i="4"/>
  <c r="S201" i="4"/>
  <c r="T201" i="4" s="1"/>
  <c r="Y201" i="4"/>
  <c r="Z201" i="4" s="1"/>
  <c r="S240" i="4"/>
  <c r="T240" i="4" s="1"/>
  <c r="Y240" i="4"/>
  <c r="Z240" i="4" s="1"/>
  <c r="S241" i="4"/>
  <c r="T241" i="4" s="1"/>
  <c r="Y241" i="4"/>
  <c r="Z241" i="4" s="1"/>
  <c r="AF241" i="4" s="1"/>
  <c r="S242" i="4"/>
  <c r="T242" i="4" s="1"/>
  <c r="Y242" i="4"/>
  <c r="Z242" i="4" s="1"/>
  <c r="S281" i="4"/>
  <c r="T281" i="4" s="1"/>
  <c r="Y281" i="4"/>
  <c r="Z281" i="4"/>
  <c r="S282" i="4"/>
  <c r="T282" i="4" s="1"/>
  <c r="Y282" i="4"/>
  <c r="Z282" i="4"/>
  <c r="S283" i="4"/>
  <c r="T283" i="4" s="1"/>
  <c r="Y283" i="4"/>
  <c r="Z283" i="4" s="1"/>
  <c r="S322" i="4"/>
  <c r="T322" i="4" s="1"/>
  <c r="Y322" i="4"/>
  <c r="Z322" i="4"/>
  <c r="S323" i="4"/>
  <c r="T323" i="4" s="1"/>
  <c r="Y323" i="4"/>
  <c r="Z323" i="4" s="1"/>
  <c r="S324" i="4"/>
  <c r="T324" i="4" s="1"/>
  <c r="Y324" i="4"/>
  <c r="Z324" i="4" s="1"/>
  <c r="S363" i="4"/>
  <c r="T363" i="4" s="1"/>
  <c r="Y363" i="4"/>
  <c r="Z363" i="4"/>
  <c r="AF364" i="4"/>
  <c r="S364" i="4"/>
  <c r="T364" i="4" s="1"/>
  <c r="Y364" i="4"/>
  <c r="Z364" i="4" s="1"/>
  <c r="S365" i="4"/>
  <c r="T365" i="4" s="1"/>
  <c r="Y365" i="4"/>
  <c r="Z365" i="4" s="1"/>
  <c r="S404" i="4"/>
  <c r="T404" i="4" s="1"/>
  <c r="Y404" i="4"/>
  <c r="Z404" i="4" s="1"/>
  <c r="S405" i="4"/>
  <c r="T405" i="4" s="1"/>
  <c r="Y405" i="4"/>
  <c r="Z405" i="4" s="1"/>
  <c r="S406" i="4"/>
  <c r="T406" i="4" s="1"/>
  <c r="AF406" i="4" s="1"/>
  <c r="Y406" i="4"/>
  <c r="Z406" i="4" s="1"/>
  <c r="Y25" i="4"/>
  <c r="Z25" i="4" s="1"/>
  <c r="S25" i="4"/>
  <c r="T25" i="4" s="1"/>
  <c r="Y26" i="4"/>
  <c r="Z26" i="4"/>
  <c r="Y27" i="4"/>
  <c r="Z27" i="4" s="1"/>
  <c r="C7" i="17"/>
  <c r="C8" i="17" s="1"/>
  <c r="U185" i="24"/>
  <c r="L185" i="24" s="1"/>
  <c r="O194" i="24" s="1"/>
  <c r="P194" i="24" s="1"/>
  <c r="L187" i="24"/>
  <c r="AG194" i="24" s="1"/>
  <c r="AH194" i="24" s="1"/>
  <c r="AK194" i="24"/>
  <c r="AL194" i="24" s="1"/>
  <c r="AI192" i="24"/>
  <c r="AJ192" i="24" s="1"/>
  <c r="AI193" i="24"/>
  <c r="AJ193" i="24" s="1"/>
  <c r="U105" i="24"/>
  <c r="K105" i="24" s="1"/>
  <c r="L107" i="24"/>
  <c r="AG113" i="24" s="1"/>
  <c r="AH113" i="24" s="1"/>
  <c r="AK114" i="24"/>
  <c r="AL114" i="24" s="1"/>
  <c r="AI114" i="24"/>
  <c r="AJ114" i="24" s="1"/>
  <c r="AI113" i="24"/>
  <c r="AJ113" i="24" s="1"/>
  <c r="AI112" i="24"/>
  <c r="AJ112" i="24"/>
  <c r="U185" i="23"/>
  <c r="L185" i="23" s="1"/>
  <c r="Q194" i="23" s="1"/>
  <c r="R194" i="23" s="1"/>
  <c r="S194" i="23"/>
  <c r="T194" i="23"/>
  <c r="W194" i="23"/>
  <c r="X194" i="23" s="1"/>
  <c r="AA194" i="23"/>
  <c r="AB194" i="23" s="1"/>
  <c r="L187" i="23"/>
  <c r="AE193" i="23" s="1"/>
  <c r="AF193" i="23" s="1"/>
  <c r="S193" i="23"/>
  <c r="T193" i="23" s="1"/>
  <c r="W193" i="23"/>
  <c r="X193" i="23" s="1"/>
  <c r="AA193" i="23"/>
  <c r="AB193" i="23" s="1"/>
  <c r="S192" i="23"/>
  <c r="T192" i="23" s="1"/>
  <c r="W192" i="23"/>
  <c r="X192" i="23" s="1"/>
  <c r="AA192" i="23"/>
  <c r="AB192" i="23" s="1"/>
  <c r="U105" i="23"/>
  <c r="L105" i="23" s="1"/>
  <c r="O112" i="23" s="1"/>
  <c r="P112" i="23" s="1"/>
  <c r="S114" i="23"/>
  <c r="T114" i="23" s="1"/>
  <c r="W114" i="23"/>
  <c r="X114" i="23" s="1"/>
  <c r="AA114" i="23"/>
  <c r="AB114" i="23" s="1"/>
  <c r="L107" i="23"/>
  <c r="S113" i="23"/>
  <c r="T113" i="23" s="1"/>
  <c r="W113" i="23"/>
  <c r="X113" i="23"/>
  <c r="AA113" i="23"/>
  <c r="AB113" i="23" s="1"/>
  <c r="S112" i="23"/>
  <c r="T112" i="23" s="1"/>
  <c r="W112" i="23"/>
  <c r="X112" i="23"/>
  <c r="AA112" i="23"/>
  <c r="AB112" i="23"/>
  <c r="U406" i="4"/>
  <c r="V406" i="4" s="1"/>
  <c r="AA406" i="4"/>
  <c r="AB406" i="4" s="1"/>
  <c r="U405" i="4"/>
  <c r="V405" i="4" s="1"/>
  <c r="AG405" i="4" s="1"/>
  <c r="AA405" i="4"/>
  <c r="AB405" i="4"/>
  <c r="U365" i="4"/>
  <c r="V365" i="4" s="1"/>
  <c r="AA365" i="4"/>
  <c r="AB365" i="4" s="1"/>
  <c r="U364" i="4"/>
  <c r="V364" i="4" s="1"/>
  <c r="AA364" i="4"/>
  <c r="AB364" i="4" s="1"/>
  <c r="U324" i="4"/>
  <c r="V324" i="4" s="1"/>
  <c r="AA324" i="4"/>
  <c r="AB324" i="4" s="1"/>
  <c r="U323" i="4"/>
  <c r="V323" i="4" s="1"/>
  <c r="AA323" i="4"/>
  <c r="AB323" i="4" s="1"/>
  <c r="U283" i="4"/>
  <c r="V283" i="4"/>
  <c r="AG283" i="4" s="1"/>
  <c r="AA283" i="4"/>
  <c r="AB283" i="4"/>
  <c r="U282" i="4"/>
  <c r="V282" i="4" s="1"/>
  <c r="AG282" i="4" s="1"/>
  <c r="AA282" i="4"/>
  <c r="AB282" i="4" s="1"/>
  <c r="U242" i="4"/>
  <c r="V242" i="4" s="1"/>
  <c r="AA242" i="4"/>
  <c r="AB242" i="4" s="1"/>
  <c r="U241" i="4"/>
  <c r="V241" i="4" s="1"/>
  <c r="AA241" i="4"/>
  <c r="AB241" i="4" s="1"/>
  <c r="U201" i="4"/>
  <c r="V201" i="4" s="1"/>
  <c r="AA201" i="4"/>
  <c r="AB201" i="4" s="1"/>
  <c r="U200" i="4"/>
  <c r="V200" i="4" s="1"/>
  <c r="AA200" i="4"/>
  <c r="AB200" i="4"/>
  <c r="U160" i="4"/>
  <c r="V160" i="4" s="1"/>
  <c r="AA160" i="4"/>
  <c r="AB160" i="4"/>
  <c r="U159" i="4"/>
  <c r="V159" i="4" s="1"/>
  <c r="AA159" i="4"/>
  <c r="AB159" i="4" s="1"/>
  <c r="U119" i="4"/>
  <c r="V119" i="4"/>
  <c r="AA119" i="4"/>
  <c r="AB119" i="4" s="1"/>
  <c r="AG119" i="4" s="1"/>
  <c r="U118" i="4"/>
  <c r="V118" i="4" s="1"/>
  <c r="AG118" i="4" s="1"/>
  <c r="AA118" i="4"/>
  <c r="AB118" i="4"/>
  <c r="U78" i="4"/>
  <c r="V78" i="4" s="1"/>
  <c r="AA78" i="4"/>
  <c r="AB78" i="4"/>
  <c r="U77" i="4"/>
  <c r="V77" i="4" s="1"/>
  <c r="AA77" i="4"/>
  <c r="AB77" i="4" s="1"/>
  <c r="U27" i="4"/>
  <c r="V27" i="4" s="1"/>
  <c r="AA27" i="4"/>
  <c r="AB27" i="4"/>
  <c r="U26" i="4"/>
  <c r="V26" i="4"/>
  <c r="AA26" i="4"/>
  <c r="AB26" i="4" s="1"/>
  <c r="AG26" i="4" s="1"/>
  <c r="J25" i="4"/>
  <c r="AO26" i="4"/>
  <c r="AM26" i="4" s="1"/>
  <c r="N6" i="19" s="1"/>
  <c r="J26" i="4"/>
  <c r="U25" i="4"/>
  <c r="V25" i="4" s="1"/>
  <c r="AA25" i="4"/>
  <c r="AB25" i="4"/>
  <c r="S26" i="4"/>
  <c r="T26" i="4" s="1"/>
  <c r="W26" i="4"/>
  <c r="X26" i="4" s="1"/>
  <c r="W27" i="4"/>
  <c r="X27" i="4" s="1"/>
  <c r="AH27" i="4" s="1"/>
  <c r="J117" i="4"/>
  <c r="J158" i="4"/>
  <c r="J199" i="4"/>
  <c r="J240" i="4"/>
  <c r="J281" i="4"/>
  <c r="J322" i="4"/>
  <c r="J363" i="4"/>
  <c r="J404" i="4"/>
  <c r="B7" i="3"/>
  <c r="AS26" i="23"/>
  <c r="J78" i="23"/>
  <c r="J18" i="23" s="1"/>
  <c r="L78" i="23"/>
  <c r="L18" i="23"/>
  <c r="U19" i="23"/>
  <c r="L19" i="23" s="1"/>
  <c r="O26" i="23" s="1"/>
  <c r="P26" i="23" s="1"/>
  <c r="O19" i="23"/>
  <c r="S19" i="23" s="1"/>
  <c r="Q19" i="23"/>
  <c r="U26" i="23"/>
  <c r="V26" i="23" s="1"/>
  <c r="Y26" i="23"/>
  <c r="Z26" i="23" s="1"/>
  <c r="AC26" i="23"/>
  <c r="AD26" i="23" s="1"/>
  <c r="L21" i="23"/>
  <c r="AE27" i="23" s="1"/>
  <c r="AF27" i="23" s="1"/>
  <c r="Y27" i="23"/>
  <c r="Z27" i="23" s="1"/>
  <c r="U27" i="23"/>
  <c r="V27" i="23" s="1"/>
  <c r="AC27" i="23"/>
  <c r="AD27" i="23" s="1"/>
  <c r="Y28" i="23"/>
  <c r="Z28" i="23" s="1"/>
  <c r="U28" i="23"/>
  <c r="V28" i="23" s="1"/>
  <c r="AC28" i="23"/>
  <c r="AD28" i="23" s="1"/>
  <c r="U19" i="24"/>
  <c r="L19" i="24" s="1"/>
  <c r="O28" i="24" s="1"/>
  <c r="P28" i="24" s="1"/>
  <c r="K105" i="23"/>
  <c r="K78" i="23"/>
  <c r="K18" i="23" s="1"/>
  <c r="J244" i="24"/>
  <c r="J184" i="24" s="1"/>
  <c r="L244" i="24"/>
  <c r="L184" i="24" s="1"/>
  <c r="AQ192" i="24" s="1"/>
  <c r="BR6" i="19" s="1"/>
  <c r="AS194" i="24"/>
  <c r="AS193" i="24"/>
  <c r="AS192" i="24"/>
  <c r="J164" i="24"/>
  <c r="J104" i="24" s="1"/>
  <c r="L164" i="24"/>
  <c r="L104" i="24" s="1"/>
  <c r="AS114" i="24"/>
  <c r="AS113" i="24"/>
  <c r="AS112" i="24"/>
  <c r="J78" i="24"/>
  <c r="J18" i="24" s="1"/>
  <c r="L78" i="24"/>
  <c r="L18" i="24"/>
  <c r="AS28" i="24"/>
  <c r="AS27" i="24"/>
  <c r="AS26" i="24"/>
  <c r="J244" i="23"/>
  <c r="J184" i="23" s="1"/>
  <c r="L244" i="23"/>
  <c r="L184" i="23" s="1"/>
  <c r="AS194" i="23"/>
  <c r="AS193" i="23"/>
  <c r="AS192" i="23"/>
  <c r="J164" i="23"/>
  <c r="J104" i="23" s="1"/>
  <c r="AQ112" i="23" s="1"/>
  <c r="AZ6" i="19" s="1"/>
  <c r="L164" i="23"/>
  <c r="L104" i="23"/>
  <c r="AS114" i="23"/>
  <c r="AS113" i="23"/>
  <c r="AS112" i="23"/>
  <c r="AS28" i="23"/>
  <c r="AS27" i="23"/>
  <c r="L26" i="23"/>
  <c r="AK27" i="24"/>
  <c r="AL27" i="24"/>
  <c r="AO406" i="4"/>
  <c r="AM406" i="4" s="1"/>
  <c r="AP6" i="19" s="1"/>
  <c r="AO405" i="4"/>
  <c r="AM405" i="4"/>
  <c r="AO6" i="19" s="1"/>
  <c r="AO404" i="4"/>
  <c r="AM404" i="4" s="1"/>
  <c r="AN6" i="19" s="1"/>
  <c r="AO365" i="4"/>
  <c r="AM365" i="4"/>
  <c r="AM6" i="19" s="1"/>
  <c r="AO364" i="4"/>
  <c r="AO363" i="4"/>
  <c r="AO324" i="4"/>
  <c r="AO323" i="4"/>
  <c r="AO322" i="4"/>
  <c r="AO283" i="4"/>
  <c r="AM283" i="4"/>
  <c r="AG6" i="19" s="1"/>
  <c r="AO282" i="4"/>
  <c r="AM282" i="4" s="1"/>
  <c r="AF6" i="19" s="1"/>
  <c r="AO281" i="4"/>
  <c r="AM281" i="4" s="1"/>
  <c r="AE6" i="19" s="1"/>
  <c r="AO242" i="4"/>
  <c r="AM242" i="4" s="1"/>
  <c r="AD6" i="19" s="1"/>
  <c r="AO241" i="4"/>
  <c r="AM241" i="4"/>
  <c r="AC6" i="19" s="1"/>
  <c r="AO240" i="4"/>
  <c r="AM240" i="4" s="1"/>
  <c r="AB6" i="19"/>
  <c r="AO201" i="4"/>
  <c r="AM201" i="4" s="1"/>
  <c r="AA6" i="19" s="1"/>
  <c r="AO200" i="4"/>
  <c r="AM200" i="4" s="1"/>
  <c r="Z6" i="19" s="1"/>
  <c r="AO199" i="4"/>
  <c r="AO160" i="4"/>
  <c r="AM160" i="4" s="1"/>
  <c r="X6" i="19" s="1"/>
  <c r="AO159" i="4"/>
  <c r="AM159" i="4"/>
  <c r="W6" i="19"/>
  <c r="AO158" i="4"/>
  <c r="AM158" i="4" s="1"/>
  <c r="V6" i="19" s="1"/>
  <c r="AO119" i="4"/>
  <c r="AM119" i="4" s="1"/>
  <c r="U6" i="19" s="1"/>
  <c r="AO118" i="4"/>
  <c r="AM118" i="4" s="1"/>
  <c r="T6" i="19" s="1"/>
  <c r="AO117" i="4"/>
  <c r="AM117" i="4" s="1"/>
  <c r="S6" i="19" s="1"/>
  <c r="AO78" i="4"/>
  <c r="AM78" i="4" s="1"/>
  <c r="R6" i="19" s="1"/>
  <c r="AO77" i="4"/>
  <c r="AM77" i="4" s="1"/>
  <c r="Q6" i="19" s="1"/>
  <c r="AO76" i="4"/>
  <c r="AM76" i="4" s="1"/>
  <c r="P6" i="19" s="1"/>
  <c r="AO27" i="4"/>
  <c r="AM27" i="4" s="1"/>
  <c r="O6" i="19" s="1"/>
  <c r="L28" i="23"/>
  <c r="L27" i="23"/>
  <c r="S194" i="24"/>
  <c r="T194" i="24" s="1"/>
  <c r="W194" i="24"/>
  <c r="X194" i="24"/>
  <c r="AA194" i="24"/>
  <c r="AB194" i="24" s="1"/>
  <c r="S193" i="24"/>
  <c r="T193" i="24"/>
  <c r="W193" i="24"/>
  <c r="X193" i="24" s="1"/>
  <c r="AA193" i="24"/>
  <c r="AB193" i="24" s="1"/>
  <c r="S192" i="24"/>
  <c r="T192" i="24"/>
  <c r="W192" i="24"/>
  <c r="X192" i="24" s="1"/>
  <c r="AA192" i="24"/>
  <c r="AB192" i="24" s="1"/>
  <c r="S114" i="24"/>
  <c r="T114" i="24"/>
  <c r="W114" i="24"/>
  <c r="X114" i="24" s="1"/>
  <c r="AA114" i="24"/>
  <c r="AB114" i="24" s="1"/>
  <c r="U113" i="24"/>
  <c r="V113" i="24" s="1"/>
  <c r="Y113" i="24"/>
  <c r="Z113" i="24" s="1"/>
  <c r="AC113" i="24"/>
  <c r="AD113" i="24"/>
  <c r="S113" i="24"/>
  <c r="T113" i="24" s="1"/>
  <c r="W113" i="24"/>
  <c r="X113" i="24" s="1"/>
  <c r="AA113" i="24"/>
  <c r="AB113" i="24" s="1"/>
  <c r="S112" i="24"/>
  <c r="T112" i="24" s="1"/>
  <c r="W112" i="24"/>
  <c r="X112" i="24" s="1"/>
  <c r="AA112" i="24"/>
  <c r="AB112" i="24" s="1"/>
  <c r="Y28" i="24"/>
  <c r="Z28" i="24" s="1"/>
  <c r="U28" i="24"/>
  <c r="V28" i="24"/>
  <c r="AC28" i="24"/>
  <c r="AD28" i="24" s="1"/>
  <c r="L21" i="24"/>
  <c r="AG27" i="24" s="1"/>
  <c r="AH27" i="24" s="1"/>
  <c r="Y27" i="24"/>
  <c r="Z27" i="24" s="1"/>
  <c r="U27" i="24"/>
  <c r="V27" i="24"/>
  <c r="AC27" i="24"/>
  <c r="AD27" i="24"/>
  <c r="Y26" i="24"/>
  <c r="Z26" i="24" s="1"/>
  <c r="U26" i="24"/>
  <c r="V26" i="24" s="1"/>
  <c r="AC26" i="24"/>
  <c r="AD26" i="24"/>
  <c r="AI28" i="24"/>
  <c r="AJ28" i="24" s="1"/>
  <c r="W28" i="24"/>
  <c r="X28" i="24"/>
  <c r="S28" i="24"/>
  <c r="T28" i="24" s="1"/>
  <c r="AA28" i="24"/>
  <c r="AB28" i="24" s="1"/>
  <c r="AI27" i="24"/>
  <c r="AJ27" i="24" s="1"/>
  <c r="W27" i="24"/>
  <c r="X27" i="24" s="1"/>
  <c r="S27" i="24"/>
  <c r="T27" i="24" s="1"/>
  <c r="AA27" i="24"/>
  <c r="AB27" i="24" s="1"/>
  <c r="AI26" i="24"/>
  <c r="AJ26" i="24" s="1"/>
  <c r="W26" i="24"/>
  <c r="X26" i="24" s="1"/>
  <c r="S26" i="24"/>
  <c r="T26" i="24" s="1"/>
  <c r="AA26" i="24"/>
  <c r="AB26" i="24" s="1"/>
  <c r="Y114" i="23"/>
  <c r="Z114" i="23"/>
  <c r="U114" i="23"/>
  <c r="V114" i="23" s="1"/>
  <c r="AC114" i="23"/>
  <c r="AD114" i="23" s="1"/>
  <c r="Y113" i="23"/>
  <c r="Z113" i="23"/>
  <c r="U113" i="23"/>
  <c r="V113" i="23" s="1"/>
  <c r="AC113" i="23"/>
  <c r="AD113" i="23" s="1"/>
  <c r="Y112" i="23"/>
  <c r="Z112" i="23" s="1"/>
  <c r="U112" i="23"/>
  <c r="V112" i="23"/>
  <c r="AC112" i="23"/>
  <c r="AD112" i="23" s="1"/>
  <c r="W28" i="23"/>
  <c r="X28" i="23"/>
  <c r="AA28" i="23"/>
  <c r="AB28" i="23" s="1"/>
  <c r="S28" i="23"/>
  <c r="T28" i="23"/>
  <c r="W27" i="23"/>
  <c r="X27" i="23" s="1"/>
  <c r="AA27" i="23"/>
  <c r="AB27" i="23"/>
  <c r="S27" i="23"/>
  <c r="T27" i="23" s="1"/>
  <c r="W26" i="23"/>
  <c r="X26" i="23" s="1"/>
  <c r="AA26" i="23"/>
  <c r="AB26" i="23" s="1"/>
  <c r="S26" i="23"/>
  <c r="T26" i="23" s="1"/>
  <c r="W406" i="4"/>
  <c r="X406" i="4" s="1"/>
  <c r="AC406" i="4"/>
  <c r="AD406" i="4" s="1"/>
  <c r="W405" i="4"/>
  <c r="X405" i="4"/>
  <c r="AC405" i="4"/>
  <c r="AD405" i="4" s="1"/>
  <c r="AH405" i="4" s="1"/>
  <c r="W404" i="4"/>
  <c r="X404" i="4" s="1"/>
  <c r="AC404" i="4"/>
  <c r="AD404" i="4" s="1"/>
  <c r="AH404" i="4" s="1"/>
  <c r="U404" i="4"/>
  <c r="V404" i="4" s="1"/>
  <c r="AA404" i="4"/>
  <c r="AB404" i="4" s="1"/>
  <c r="W365" i="4"/>
  <c r="X365" i="4"/>
  <c r="AC365" i="4"/>
  <c r="AD365" i="4" s="1"/>
  <c r="W364" i="4"/>
  <c r="X364" i="4"/>
  <c r="AC364" i="4"/>
  <c r="AD364" i="4" s="1"/>
  <c r="W363" i="4"/>
  <c r="X363" i="4" s="1"/>
  <c r="AC363" i="4"/>
  <c r="AD363" i="4"/>
  <c r="U363" i="4"/>
  <c r="V363" i="4" s="1"/>
  <c r="AA363" i="4"/>
  <c r="AB363" i="4" s="1"/>
  <c r="W324" i="4"/>
  <c r="X324" i="4" s="1"/>
  <c r="AC324" i="4"/>
  <c r="AD324" i="4" s="1"/>
  <c r="W323" i="4"/>
  <c r="X323" i="4" s="1"/>
  <c r="AC323" i="4"/>
  <c r="AD323" i="4" s="1"/>
  <c r="W322" i="4"/>
  <c r="X322" i="4"/>
  <c r="AC322" i="4"/>
  <c r="AD322" i="4" s="1"/>
  <c r="U322" i="4"/>
  <c r="V322" i="4" s="1"/>
  <c r="AA322" i="4"/>
  <c r="AB322" i="4" s="1"/>
  <c r="W283" i="4"/>
  <c r="X283" i="4" s="1"/>
  <c r="AC283" i="4"/>
  <c r="AD283" i="4"/>
  <c r="W282" i="4"/>
  <c r="X282" i="4"/>
  <c r="AC282" i="4"/>
  <c r="AD282" i="4" s="1"/>
  <c r="AH282" i="4" s="1"/>
  <c r="W281" i="4"/>
  <c r="X281" i="4" s="1"/>
  <c r="AC281" i="4"/>
  <c r="AD281" i="4" s="1"/>
  <c r="U281" i="4"/>
  <c r="V281" i="4" s="1"/>
  <c r="AA281" i="4"/>
  <c r="AB281" i="4"/>
  <c r="W242" i="4"/>
  <c r="X242" i="4" s="1"/>
  <c r="AC242" i="4"/>
  <c r="AD242" i="4" s="1"/>
  <c r="W241" i="4"/>
  <c r="X241" i="4" s="1"/>
  <c r="AC241" i="4"/>
  <c r="AD241" i="4" s="1"/>
  <c r="W240" i="4"/>
  <c r="X240" i="4" s="1"/>
  <c r="AH240" i="4" s="1"/>
  <c r="AC240" i="4"/>
  <c r="AD240" i="4"/>
  <c r="U240" i="4"/>
  <c r="V240" i="4" s="1"/>
  <c r="AA240" i="4"/>
  <c r="AB240" i="4" s="1"/>
  <c r="W201" i="4"/>
  <c r="X201" i="4" s="1"/>
  <c r="AC201" i="4"/>
  <c r="AD201" i="4" s="1"/>
  <c r="W200" i="4"/>
  <c r="X200" i="4" s="1"/>
  <c r="AH200" i="4" s="1"/>
  <c r="AC200" i="4"/>
  <c r="AD200" i="4" s="1"/>
  <c r="W199" i="4"/>
  <c r="X199" i="4" s="1"/>
  <c r="AC199" i="4"/>
  <c r="AD199" i="4" s="1"/>
  <c r="AG199" i="4"/>
  <c r="U199" i="4"/>
  <c r="V199" i="4" s="1"/>
  <c r="AA199" i="4"/>
  <c r="AB199" i="4"/>
  <c r="W160" i="4"/>
  <c r="X160" i="4" s="1"/>
  <c r="AC160" i="4"/>
  <c r="AD160" i="4" s="1"/>
  <c r="W159" i="4"/>
  <c r="X159" i="4" s="1"/>
  <c r="AC159" i="4"/>
  <c r="AD159" i="4" s="1"/>
  <c r="W158" i="4"/>
  <c r="X158" i="4" s="1"/>
  <c r="AC158" i="4"/>
  <c r="AD158" i="4" s="1"/>
  <c r="U158" i="4"/>
  <c r="V158" i="4" s="1"/>
  <c r="AA158" i="4"/>
  <c r="AB158" i="4"/>
  <c r="W119" i="4"/>
  <c r="X119" i="4"/>
  <c r="AC119" i="4"/>
  <c r="AD119" i="4" s="1"/>
  <c r="W118" i="4"/>
  <c r="X118" i="4" s="1"/>
  <c r="AC118" i="4"/>
  <c r="AD118" i="4"/>
  <c r="W117" i="4"/>
  <c r="X117" i="4"/>
  <c r="AC117" i="4"/>
  <c r="AD117" i="4" s="1"/>
  <c r="AH117" i="4" s="1"/>
  <c r="U117" i="4"/>
  <c r="V117" i="4" s="1"/>
  <c r="AA117" i="4"/>
  <c r="AB117" i="4" s="1"/>
  <c r="W78" i="4"/>
  <c r="X78" i="4"/>
  <c r="AC78" i="4"/>
  <c r="AD78" i="4" s="1"/>
  <c r="S78" i="4"/>
  <c r="T78" i="4"/>
  <c r="Y78" i="4"/>
  <c r="Z78" i="4" s="1"/>
  <c r="W77" i="4"/>
  <c r="X77" i="4" s="1"/>
  <c r="AC77" i="4"/>
  <c r="AD77" i="4" s="1"/>
  <c r="AH77" i="4" s="1"/>
  <c r="S77" i="4"/>
  <c r="T77" i="4" s="1"/>
  <c r="Y77" i="4"/>
  <c r="Z77" i="4" s="1"/>
  <c r="AF77" i="4" s="1"/>
  <c r="W76" i="4"/>
  <c r="X76" i="4" s="1"/>
  <c r="AC76" i="4"/>
  <c r="AD76" i="4" s="1"/>
  <c r="U76" i="4"/>
  <c r="V76" i="4" s="1"/>
  <c r="AA76" i="4"/>
  <c r="AB76" i="4" s="1"/>
  <c r="S76" i="4"/>
  <c r="T76" i="4"/>
  <c r="AF76" i="4" s="1"/>
  <c r="Y76" i="4"/>
  <c r="Z76" i="4" s="1"/>
  <c r="S27" i="4"/>
  <c r="T27" i="4" s="1"/>
  <c r="K78" i="24"/>
  <c r="K18" i="24"/>
  <c r="O185" i="24"/>
  <c r="Q185" i="24"/>
  <c r="O105" i="24"/>
  <c r="Q105" i="24"/>
  <c r="O19" i="24"/>
  <c r="Q19" i="24"/>
  <c r="O105" i="23"/>
  <c r="Q105" i="23"/>
  <c r="S105" i="23" s="1"/>
  <c r="K164" i="23"/>
  <c r="K104" i="23" s="1"/>
  <c r="O185" i="23"/>
  <c r="Q185" i="23"/>
  <c r="L26" i="24"/>
  <c r="N21" i="13"/>
  <c r="I36" i="26"/>
  <c r="I42" i="26"/>
  <c r="I137" i="26"/>
  <c r="I181" i="26"/>
  <c r="I158" i="26"/>
  <c r="I57" i="26"/>
  <c r="I65" i="26"/>
  <c r="I81" i="26"/>
  <c r="I89" i="26"/>
  <c r="I104" i="26"/>
  <c r="I120" i="26"/>
  <c r="I205" i="26"/>
  <c r="I196" i="26"/>
  <c r="I189" i="26"/>
  <c r="I97" i="26"/>
  <c r="I27" i="26"/>
  <c r="L194" i="24"/>
  <c r="L193" i="24"/>
  <c r="L192" i="24"/>
  <c r="L114" i="24"/>
  <c r="L113" i="24"/>
  <c r="L112" i="24"/>
  <c r="L28" i="24"/>
  <c r="U194" i="24"/>
  <c r="V194" i="24" s="1"/>
  <c r="Y194" i="24"/>
  <c r="Z194" i="24" s="1"/>
  <c r="AC194" i="24"/>
  <c r="AD194" i="24"/>
  <c r="U193" i="24"/>
  <c r="V193" i="24" s="1"/>
  <c r="Y193" i="24"/>
  <c r="Z193" i="24"/>
  <c r="AC193" i="24"/>
  <c r="AD193" i="24" s="1"/>
  <c r="U192" i="24"/>
  <c r="V192" i="24" s="1"/>
  <c r="Y192" i="24"/>
  <c r="Z192" i="24" s="1"/>
  <c r="AC192" i="24"/>
  <c r="AD192" i="24" s="1"/>
  <c r="U114" i="24"/>
  <c r="V114" i="24" s="1"/>
  <c r="Y114" i="24"/>
  <c r="Z114" i="24" s="1"/>
  <c r="AC114" i="24"/>
  <c r="AD114" i="24" s="1"/>
  <c r="U112" i="24"/>
  <c r="V112" i="24"/>
  <c r="Y112" i="24"/>
  <c r="Z112" i="24"/>
  <c r="AC112" i="24"/>
  <c r="AD112" i="24" s="1"/>
  <c r="K244" i="24"/>
  <c r="K184" i="24" s="1"/>
  <c r="I244" i="24"/>
  <c r="I184" i="24"/>
  <c r="L180" i="24"/>
  <c r="K164" i="24"/>
  <c r="K104" i="24" s="1"/>
  <c r="I164" i="24"/>
  <c r="I104" i="24" s="1"/>
  <c r="L100" i="24"/>
  <c r="L113" i="23"/>
  <c r="L114" i="23"/>
  <c r="L193" i="23"/>
  <c r="L194" i="23"/>
  <c r="L112" i="23"/>
  <c r="L192" i="23"/>
  <c r="I78" i="24"/>
  <c r="I18" i="24" s="1"/>
  <c r="L27" i="24"/>
  <c r="L14" i="24"/>
  <c r="K244" i="23"/>
  <c r="K184" i="23" s="1"/>
  <c r="I244" i="23"/>
  <c r="I184" i="23" s="1"/>
  <c r="U194" i="23"/>
  <c r="V194" i="23"/>
  <c r="Y194" i="23"/>
  <c r="Z194" i="23" s="1"/>
  <c r="AC194" i="23"/>
  <c r="AD194" i="23" s="1"/>
  <c r="U193" i="23"/>
  <c r="V193" i="23" s="1"/>
  <c r="Y193" i="23"/>
  <c r="Z193" i="23" s="1"/>
  <c r="AC193" i="23"/>
  <c r="AD193" i="23" s="1"/>
  <c r="U192" i="23"/>
  <c r="V192" i="23"/>
  <c r="Y192" i="23"/>
  <c r="Z192" i="23" s="1"/>
  <c r="AC192" i="23"/>
  <c r="AD192" i="23" s="1"/>
  <c r="AG192" i="23"/>
  <c r="AH192" i="23" s="1"/>
  <c r="L180" i="23"/>
  <c r="I164" i="23"/>
  <c r="I104" i="23" s="1"/>
  <c r="L100" i="23"/>
  <c r="I78" i="23"/>
  <c r="I18" i="23" s="1"/>
  <c r="L14" i="23"/>
  <c r="J27" i="4"/>
  <c r="J76" i="4"/>
  <c r="J77" i="4"/>
  <c r="J78" i="4"/>
  <c r="J118" i="4"/>
  <c r="J119" i="4"/>
  <c r="J159" i="4"/>
  <c r="J160" i="4"/>
  <c r="J200" i="4"/>
  <c r="J201" i="4"/>
  <c r="J241" i="4"/>
  <c r="J242" i="4"/>
  <c r="J282" i="4"/>
  <c r="J283" i="4"/>
  <c r="J323" i="4"/>
  <c r="J324" i="4"/>
  <c r="J364" i="4"/>
  <c r="J365" i="4"/>
  <c r="J405" i="4"/>
  <c r="J406" i="4"/>
  <c r="J394" i="4"/>
  <c r="J353" i="4"/>
  <c r="J312" i="4"/>
  <c r="J271" i="4"/>
  <c r="J230" i="4"/>
  <c r="J189" i="4"/>
  <c r="J148" i="4"/>
  <c r="J107" i="4"/>
  <c r="J66" i="4"/>
  <c r="J15" i="4"/>
  <c r="BM7" i="19"/>
  <c r="AN7" i="19"/>
  <c r="AN8" i="19" s="1"/>
  <c r="BS7" i="19"/>
  <c r="Q7" i="19"/>
  <c r="Q8" i="19" s="1"/>
  <c r="Y7" i="19"/>
  <c r="Y8" i="19" s="1"/>
  <c r="C6" i="17"/>
  <c r="G32" i="17" s="1"/>
  <c r="O7" i="19"/>
  <c r="O8" i="19" s="1"/>
  <c r="AJ7" i="19"/>
  <c r="AJ8" i="19" s="1"/>
  <c r="AX7" i="19"/>
  <c r="AX8" i="19" s="1"/>
  <c r="M7" i="19"/>
  <c r="M8" i="19" s="1"/>
  <c r="N7" i="19"/>
  <c r="N8" i="19" s="1"/>
  <c r="AK193" i="23"/>
  <c r="AL193" i="23" s="1"/>
  <c r="AK194" i="23"/>
  <c r="AL194" i="23" s="1"/>
  <c r="AK192" i="23"/>
  <c r="AL192" i="23" s="1"/>
  <c r="AG193" i="24"/>
  <c r="AH193" i="24" s="1"/>
  <c r="AF158" i="4"/>
  <c r="AK27" i="23"/>
  <c r="AL27" i="23" s="1"/>
  <c r="AK26" i="23"/>
  <c r="AL26" i="23"/>
  <c r="AF281" i="4"/>
  <c r="AE194" i="23"/>
  <c r="AF194" i="23" s="1"/>
  <c r="BO7" i="19"/>
  <c r="BL7" i="19"/>
  <c r="AW7" i="19"/>
  <c r="AM7" i="19"/>
  <c r="AM8" i="19" s="1"/>
  <c r="AA7" i="19"/>
  <c r="AA8" i="19" s="1"/>
  <c r="X7" i="19"/>
  <c r="X8" i="19" s="1"/>
  <c r="BT7" i="19"/>
  <c r="BQ7" i="19"/>
  <c r="BB7" i="19"/>
  <c r="BB8" i="19" s="1"/>
  <c r="AY7" i="19"/>
  <c r="AH7" i="19"/>
  <c r="AH8" i="19" s="1"/>
  <c r="AD7" i="19"/>
  <c r="AD8" i="19" s="1"/>
  <c r="S7" i="19"/>
  <c r="S8" i="19" s="1"/>
  <c r="AK112" i="23"/>
  <c r="AL112" i="23"/>
  <c r="L81" i="24"/>
  <c r="O193" i="24"/>
  <c r="P193" i="24" s="1"/>
  <c r="K185" i="24"/>
  <c r="AE194" i="24"/>
  <c r="AF194" i="24" s="1"/>
  <c r="AG192" i="24"/>
  <c r="AH192" i="24"/>
  <c r="Q192" i="23"/>
  <c r="R192" i="23" s="1"/>
  <c r="O194" i="23"/>
  <c r="P194" i="23" s="1"/>
  <c r="Q114" i="23"/>
  <c r="R114" i="23" s="1"/>
  <c r="O114" i="23"/>
  <c r="P114" i="23"/>
  <c r="Q113" i="23"/>
  <c r="R113" i="23" s="1"/>
  <c r="O113" i="23"/>
  <c r="P113" i="23"/>
  <c r="Q112" i="23"/>
  <c r="R112" i="23" s="1"/>
  <c r="Q27" i="24"/>
  <c r="R27" i="24" s="1"/>
  <c r="AK112" i="24"/>
  <c r="AL112" i="24" s="1"/>
  <c r="AK113" i="24"/>
  <c r="AL113" i="24" s="1"/>
  <c r="AK192" i="24"/>
  <c r="AL192" i="24" s="1"/>
  <c r="AK193" i="24"/>
  <c r="AL193" i="24" s="1"/>
  <c r="AH78" i="4"/>
  <c r="AF27" i="4"/>
  <c r="AI194" i="23"/>
  <c r="AJ194" i="23" s="1"/>
  <c r="AI193" i="23"/>
  <c r="AJ193" i="23" s="1"/>
  <c r="AI192" i="23"/>
  <c r="AJ192" i="23" s="1"/>
  <c r="AI28" i="23"/>
  <c r="AJ28" i="23" s="1"/>
  <c r="AI27" i="23"/>
  <c r="AJ27" i="23" s="1"/>
  <c r="L80" i="23"/>
  <c r="D18" i="13"/>
  <c r="D22" i="13" s="1"/>
  <c r="B11" i="19" s="1"/>
  <c r="AB11" i="19" s="1"/>
  <c r="Q26" i="24"/>
  <c r="R26" i="24" s="1"/>
  <c r="H34" i="17"/>
  <c r="B37" i="17" s="1"/>
  <c r="AP7" i="19" l="1"/>
  <c r="AP8" i="19" s="1"/>
  <c r="T7" i="19"/>
  <c r="T8" i="19" s="1"/>
  <c r="BC7" i="19"/>
  <c r="BC8" i="19" s="1"/>
  <c r="U7" i="19"/>
  <c r="U8" i="19" s="1"/>
  <c r="R7" i="19"/>
  <c r="R8" i="19" s="1"/>
  <c r="BA7" i="19"/>
  <c r="BA8" i="19" s="1"/>
  <c r="L80" i="24"/>
  <c r="W7" i="19"/>
  <c r="W8" i="19" s="1"/>
  <c r="BE7" i="19"/>
  <c r="BE8" i="19" s="1"/>
  <c r="AE7" i="19"/>
  <c r="AE8" i="19" s="1"/>
  <c r="BR7" i="19"/>
  <c r="BR8" i="19" s="1"/>
  <c r="BP7" i="19"/>
  <c r="AO7" i="19"/>
  <c r="AO8" i="19" s="1"/>
  <c r="Z7" i="19"/>
  <c r="Z8" i="19" s="1"/>
  <c r="BN7" i="19"/>
  <c r="AI7" i="19"/>
  <c r="AI8" i="19" s="1"/>
  <c r="J42" i="4"/>
  <c r="BD7" i="19"/>
  <c r="BD8" i="19" s="1"/>
  <c r="AG7" i="19"/>
  <c r="AG8" i="19" s="1"/>
  <c r="V7" i="19"/>
  <c r="V8" i="19" s="1"/>
  <c r="AL7" i="19"/>
  <c r="AL8" i="19" s="1"/>
  <c r="P7" i="19"/>
  <c r="P8" i="19" s="1"/>
  <c r="AZ7" i="19"/>
  <c r="AZ8" i="19" s="1"/>
  <c r="AC7" i="19"/>
  <c r="AC8" i="19" s="1"/>
  <c r="AB7" i="19"/>
  <c r="AB8" i="19" s="1"/>
  <c r="AF7" i="19"/>
  <c r="AF8" i="19" s="1"/>
  <c r="J44" i="4"/>
  <c r="AG201" i="4"/>
  <c r="AF324" i="4"/>
  <c r="AH242" i="4"/>
  <c r="AF26" i="4"/>
  <c r="AG77" i="4"/>
  <c r="AF282" i="4"/>
  <c r="AF200" i="4"/>
  <c r="AY8" i="19"/>
  <c r="I210" i="28"/>
  <c r="F210" i="28" s="1"/>
  <c r="BP8" i="19"/>
  <c r="AF119" i="4"/>
  <c r="AE114" i="24"/>
  <c r="AF114" i="24" s="1"/>
  <c r="AE112" i="24"/>
  <c r="AF112" i="24" s="1"/>
  <c r="AG114" i="24"/>
  <c r="AH114" i="24" s="1"/>
  <c r="Q28" i="24"/>
  <c r="R28" i="24" s="1"/>
  <c r="I231" i="26"/>
  <c r="F231" i="26" s="1"/>
  <c r="AG158" i="4"/>
  <c r="AH283" i="4"/>
  <c r="AG25" i="4"/>
  <c r="AF404" i="4"/>
  <c r="AF363" i="4"/>
  <c r="BT8" i="19"/>
  <c r="BQ8" i="19"/>
  <c r="AH26" i="4"/>
  <c r="O27" i="24"/>
  <c r="P27" i="24" s="1"/>
  <c r="K19" i="24"/>
  <c r="AH160" i="4"/>
  <c r="AM323" i="4"/>
  <c r="AI6" i="19" s="1"/>
  <c r="AG112" i="24"/>
  <c r="AH112" i="24" s="1"/>
  <c r="AL11" i="19"/>
  <c r="AH364" i="4"/>
  <c r="AM324" i="4"/>
  <c r="AJ6" i="19" s="1"/>
  <c r="AG27" i="4"/>
  <c r="AG78" i="4"/>
  <c r="AF365" i="4"/>
  <c r="AF201" i="4"/>
  <c r="AG159" i="4"/>
  <c r="AF405" i="4"/>
  <c r="AH322" i="4"/>
  <c r="AG240" i="4"/>
  <c r="O26" i="24"/>
  <c r="P26" i="24" s="1"/>
  <c r="AQ113" i="23"/>
  <c r="BA6" i="19" s="1"/>
  <c r="AG364" i="4"/>
  <c r="AF160" i="4"/>
  <c r="AE113" i="24"/>
  <c r="AF113" i="24" s="1"/>
  <c r="AH119" i="4"/>
  <c r="BE11" i="19"/>
  <c r="BO8" i="19"/>
  <c r="S105" i="24"/>
  <c r="AH118" i="4"/>
  <c r="AH241" i="4"/>
  <c r="AM364" i="4"/>
  <c r="AL6" i="19" s="1"/>
  <c r="AF283" i="4"/>
  <c r="AG200" i="4"/>
  <c r="O27" i="23"/>
  <c r="P27" i="23" s="1"/>
  <c r="AN27" i="23" s="1"/>
  <c r="O28" i="23"/>
  <c r="P28" i="23" s="1"/>
  <c r="Q28" i="23"/>
  <c r="R28" i="23" s="1"/>
  <c r="Q26" i="23"/>
  <c r="R26" i="23" s="1"/>
  <c r="Q27" i="23"/>
  <c r="R27" i="23" s="1"/>
  <c r="AG365" i="4"/>
  <c r="AG363" i="4"/>
  <c r="AG117" i="4"/>
  <c r="I230" i="26"/>
  <c r="F230" i="26" s="1"/>
  <c r="BB11" i="19"/>
  <c r="AQ194" i="24"/>
  <c r="BT6" i="19" s="1"/>
  <c r="AQ193" i="24"/>
  <c r="BS6" i="19" s="1"/>
  <c r="AQ27" i="23"/>
  <c r="AX6" i="19" s="1"/>
  <c r="AQ28" i="23"/>
  <c r="AY6" i="19" s="1"/>
  <c r="AQ26" i="23"/>
  <c r="AW6" i="19" s="1"/>
  <c r="I233" i="27"/>
  <c r="F233" i="27" s="1"/>
  <c r="AG404" i="4"/>
  <c r="BQ11" i="19"/>
  <c r="AH201" i="4"/>
  <c r="AF199" i="4"/>
  <c r="AH158" i="4"/>
  <c r="I208" i="28"/>
  <c r="F208" i="28" s="1"/>
  <c r="AH406" i="4"/>
  <c r="BN11" i="19"/>
  <c r="BD11" i="19"/>
  <c r="BS11" i="19"/>
  <c r="BT11" i="19"/>
  <c r="AX11" i="19"/>
  <c r="AO11" i="19"/>
  <c r="M11" i="19"/>
  <c r="H11" i="19" s="1"/>
  <c r="U11" i="19"/>
  <c r="AE11" i="19"/>
  <c r="B12" i="19"/>
  <c r="AJ12" i="19" s="1"/>
  <c r="AC11" i="19"/>
  <c r="AM11" i="19"/>
  <c r="T11" i="19"/>
  <c r="R11" i="19"/>
  <c r="X11" i="19"/>
  <c r="BO11" i="19"/>
  <c r="AH11" i="19"/>
  <c r="AF11" i="19"/>
  <c r="S11" i="19"/>
  <c r="AW11" i="19"/>
  <c r="AR11" i="19" s="1"/>
  <c r="BL8" i="19"/>
  <c r="AG322" i="4"/>
  <c r="AH324" i="4"/>
  <c r="AM363" i="4"/>
  <c r="AK6" i="19" s="1"/>
  <c r="AG26" i="23"/>
  <c r="AH26" i="23" s="1"/>
  <c r="AO26" i="23" s="1"/>
  <c r="AH323" i="4"/>
  <c r="O192" i="23"/>
  <c r="P192" i="23" s="1"/>
  <c r="K185" i="23"/>
  <c r="AE192" i="23"/>
  <c r="AF192" i="23" s="1"/>
  <c r="AN192" i="23" s="1"/>
  <c r="O193" i="23"/>
  <c r="P193" i="23" s="1"/>
  <c r="K19" i="23"/>
  <c r="Q194" i="24"/>
  <c r="R194" i="24" s="1"/>
  <c r="AO194" i="24" s="1"/>
  <c r="BN8" i="19"/>
  <c r="BM8" i="19"/>
  <c r="S185" i="24"/>
  <c r="AH363" i="4"/>
  <c r="AH365" i="4"/>
  <c r="AQ27" i="24"/>
  <c r="BM6" i="19" s="1"/>
  <c r="L105" i="24"/>
  <c r="AF242" i="4"/>
  <c r="AG76" i="4"/>
  <c r="I209" i="28"/>
  <c r="F209" i="28" s="1"/>
  <c r="O192" i="24"/>
  <c r="P192" i="24" s="1"/>
  <c r="AH159" i="4"/>
  <c r="AM199" i="4"/>
  <c r="Y6" i="19" s="1"/>
  <c r="AQ194" i="23"/>
  <c r="BE6" i="19" s="1"/>
  <c r="AN193" i="23"/>
  <c r="Q193" i="23"/>
  <c r="R193" i="23" s="1"/>
  <c r="AO193" i="23" s="1"/>
  <c r="AG27" i="23"/>
  <c r="AH27" i="23" s="1"/>
  <c r="Q192" i="24"/>
  <c r="R192" i="24" s="1"/>
  <c r="Q193" i="24"/>
  <c r="R193" i="24" s="1"/>
  <c r="AQ114" i="23"/>
  <c r="BB6" i="19" s="1"/>
  <c r="AF322" i="4"/>
  <c r="AG194" i="23"/>
  <c r="AH194" i="23" s="1"/>
  <c r="S19" i="24"/>
  <c r="AH76" i="4"/>
  <c r="AG160" i="4"/>
  <c r="AG242" i="4"/>
  <c r="AG323" i="4"/>
  <c r="I211" i="28"/>
  <c r="F211" i="28" s="1"/>
  <c r="AG324" i="4"/>
  <c r="AQ193" i="23"/>
  <c r="BD6" i="19" s="1"/>
  <c r="AW8" i="19"/>
  <c r="AF323" i="4"/>
  <c r="BS8" i="19"/>
  <c r="AE28" i="23"/>
  <c r="AF28" i="23" s="1"/>
  <c r="AG406" i="4"/>
  <c r="AM25" i="4"/>
  <c r="M6" i="19" s="1"/>
  <c r="AG28" i="23"/>
  <c r="AH28" i="23" s="1"/>
  <c r="AO28" i="23" s="1"/>
  <c r="AQ192" i="23"/>
  <c r="BC6" i="19" s="1"/>
  <c r="AE26" i="23"/>
  <c r="AF26" i="23" s="1"/>
  <c r="AN26" i="23" s="1"/>
  <c r="AG193" i="23"/>
  <c r="AH193" i="23" s="1"/>
  <c r="S185" i="23"/>
  <c r="AF78" i="4"/>
  <c r="AQ26" i="24"/>
  <c r="BL6" i="19" s="1"/>
  <c r="AQ28" i="24"/>
  <c r="BN6" i="19" s="1"/>
  <c r="AO193" i="24"/>
  <c r="AO27" i="24"/>
  <c r="AN194" i="23"/>
  <c r="AO192" i="23"/>
  <c r="N42" i="4"/>
  <c r="M42" i="4"/>
  <c r="AQ112" i="24"/>
  <c r="BO6" i="19" s="1"/>
  <c r="AQ113" i="24"/>
  <c r="BP6" i="19" s="1"/>
  <c r="AQ114" i="24"/>
  <c r="BQ6" i="19" s="1"/>
  <c r="I236" i="27"/>
  <c r="F236" i="27" s="1"/>
  <c r="I235" i="27"/>
  <c r="F235" i="27" s="1"/>
  <c r="I234" i="27"/>
  <c r="F234" i="27" s="1"/>
  <c r="AO194" i="23"/>
  <c r="AA11" i="19"/>
  <c r="W11" i="19"/>
  <c r="AK11" i="19"/>
  <c r="AD11" i="19"/>
  <c r="Y11" i="19"/>
  <c r="N11" i="19"/>
  <c r="AO192" i="24"/>
  <c r="AH281" i="4"/>
  <c r="AE114" i="23"/>
  <c r="AF114" i="23" s="1"/>
  <c r="AN114" i="23" s="1"/>
  <c r="AE113" i="23"/>
  <c r="AF113" i="23" s="1"/>
  <c r="AN113" i="23" s="1"/>
  <c r="AE112" i="23"/>
  <c r="AF112" i="23" s="1"/>
  <c r="AN112" i="23" s="1"/>
  <c r="AG114" i="23"/>
  <c r="AH114" i="23" s="1"/>
  <c r="AO114" i="23" s="1"/>
  <c r="AG113" i="23"/>
  <c r="AH113" i="23" s="1"/>
  <c r="AO113" i="23" s="1"/>
  <c r="AG112" i="23"/>
  <c r="AH112" i="23" s="1"/>
  <c r="AO112" i="23" s="1"/>
  <c r="BA11" i="19"/>
  <c r="P11" i="19"/>
  <c r="AZ11" i="19"/>
  <c r="I229" i="26"/>
  <c r="F229" i="26" s="1"/>
  <c r="I228" i="26"/>
  <c r="F228" i="26" s="1"/>
  <c r="AH199" i="4"/>
  <c r="BL11" i="19"/>
  <c r="Z11" i="19"/>
  <c r="Q11" i="19"/>
  <c r="AY11" i="19"/>
  <c r="AP11" i="19"/>
  <c r="AG11" i="19"/>
  <c r="AN11" i="19"/>
  <c r="BP11" i="19"/>
  <c r="AI11" i="19"/>
  <c r="BM11" i="19"/>
  <c r="V11" i="19"/>
  <c r="BR11" i="19"/>
  <c r="BC11" i="19"/>
  <c r="O11" i="19"/>
  <c r="AJ11" i="19"/>
  <c r="AE28" i="24"/>
  <c r="AF28" i="24" s="1"/>
  <c r="AN28" i="24" s="1"/>
  <c r="AK26" i="24"/>
  <c r="AL26" i="24" s="1"/>
  <c r="AK28" i="24"/>
  <c r="AL28" i="24" s="1"/>
  <c r="AE26" i="24"/>
  <c r="AF26" i="24" s="1"/>
  <c r="AN26" i="24" s="1"/>
  <c r="AG281" i="4"/>
  <c r="AG28" i="24"/>
  <c r="AH28" i="24" s="1"/>
  <c r="AG26" i="24"/>
  <c r="AH26" i="24" s="1"/>
  <c r="AE27" i="24"/>
  <c r="AF27" i="24" s="1"/>
  <c r="AN27" i="24" s="1"/>
  <c r="AG241" i="4"/>
  <c r="AI194" i="24"/>
  <c r="AJ194" i="24" s="1"/>
  <c r="AN194" i="24" s="1"/>
  <c r="AE192" i="24"/>
  <c r="AF192" i="24" s="1"/>
  <c r="AN192" i="24" s="1"/>
  <c r="AH25" i="4"/>
  <c r="AE193" i="24"/>
  <c r="AF193" i="24" s="1"/>
  <c r="AN193" i="24" s="1"/>
  <c r="BS12" i="19" l="1"/>
  <c r="X12" i="19"/>
  <c r="L11" i="19"/>
  <c r="AB12" i="19"/>
  <c r="BO12" i="19"/>
  <c r="O12" i="19"/>
  <c r="U12" i="19"/>
  <c r="BT12" i="19"/>
  <c r="BC12" i="19"/>
  <c r="Z12" i="19"/>
  <c r="V12" i="19"/>
  <c r="N12" i="19"/>
  <c r="AN28" i="23"/>
  <c r="O42" i="4"/>
  <c r="AZ12" i="19"/>
  <c r="Y12" i="19"/>
  <c r="R12" i="19"/>
  <c r="BL12" i="19"/>
  <c r="BK12" i="19" s="1"/>
  <c r="B13" i="19"/>
  <c r="BA12" i="19"/>
  <c r="AM12" i="19"/>
  <c r="BM12" i="19"/>
  <c r="BQ12" i="19"/>
  <c r="P12" i="19"/>
  <c r="AL12" i="19"/>
  <c r="M12" i="19"/>
  <c r="AD12" i="19"/>
  <c r="BD12" i="19"/>
  <c r="AI12" i="19"/>
  <c r="AY12" i="19"/>
  <c r="T12" i="19"/>
  <c r="AC12" i="19"/>
  <c r="BP12" i="19"/>
  <c r="AP12" i="19"/>
  <c r="AE12" i="19"/>
  <c r="S12" i="19"/>
  <c r="BN12" i="19"/>
  <c r="AO12" i="19"/>
  <c r="AO27" i="23"/>
  <c r="P80" i="23" s="1"/>
  <c r="AF12" i="19"/>
  <c r="AK12" i="19"/>
  <c r="AV11" i="19"/>
  <c r="O112" i="24"/>
  <c r="P112" i="24" s="1"/>
  <c r="AN112" i="24" s="1"/>
  <c r="Q114" i="24"/>
  <c r="R114" i="24" s="1"/>
  <c r="AO114" i="24" s="1"/>
  <c r="O114" i="24"/>
  <c r="P114" i="24" s="1"/>
  <c r="AN114" i="24" s="1"/>
  <c r="Q113" i="24"/>
  <c r="R113" i="24" s="1"/>
  <c r="AO113" i="24" s="1"/>
  <c r="Q112" i="24"/>
  <c r="R112" i="24" s="1"/>
  <c r="AO112" i="24" s="1"/>
  <c r="O113" i="24"/>
  <c r="P113" i="24" s="1"/>
  <c r="AN113" i="24" s="1"/>
  <c r="AW12" i="19"/>
  <c r="O80" i="23"/>
  <c r="AN12" i="19"/>
  <c r="AX12" i="19"/>
  <c r="W12" i="19"/>
  <c r="AG12" i="19"/>
  <c r="BE12" i="19"/>
  <c r="AA12" i="19"/>
  <c r="BB12" i="19"/>
  <c r="AH12" i="19"/>
  <c r="BR12" i="19"/>
  <c r="Q12" i="19"/>
  <c r="AO26" i="24"/>
  <c r="AS11" i="19"/>
  <c r="J11" i="19"/>
  <c r="O80" i="24"/>
  <c r="I11" i="19"/>
  <c r="BH11" i="19"/>
  <c r="BG11" i="19"/>
  <c r="BI11" i="19"/>
  <c r="BK11" i="19"/>
  <c r="AT11" i="19"/>
  <c r="AO28" i="24"/>
  <c r="P80" i="24" s="1"/>
  <c r="AT12" i="19" l="1"/>
  <c r="I12" i="19"/>
  <c r="AR12" i="19"/>
  <c r="J12" i="19"/>
  <c r="BI12" i="19"/>
  <c r="BG12" i="19"/>
  <c r="BH12" i="19"/>
  <c r="AS12" i="19"/>
  <c r="AV12" i="19"/>
  <c r="U13" i="19"/>
  <c r="AC13" i="19"/>
  <c r="BB13" i="19"/>
  <c r="W13" i="19"/>
  <c r="BC13" i="19"/>
  <c r="M13" i="19"/>
  <c r="T13" i="19"/>
  <c r="Q13" i="19"/>
  <c r="S13" i="19"/>
  <c r="AW13" i="19"/>
  <c r="AH13" i="19"/>
  <c r="Y13" i="19"/>
  <c r="AI13" i="19"/>
  <c r="O13" i="19"/>
  <c r="N13" i="19"/>
  <c r="BS13" i="19"/>
  <c r="B14" i="19"/>
  <c r="AD13" i="19"/>
  <c r="AZ13" i="19"/>
  <c r="AL13" i="19"/>
  <c r="AM13" i="19"/>
  <c r="AJ13" i="19"/>
  <c r="BA13" i="19"/>
  <c r="AK13" i="19"/>
  <c r="BO13" i="19"/>
  <c r="V13" i="19"/>
  <c r="BL13" i="19"/>
  <c r="AO13" i="19"/>
  <c r="AY13" i="19"/>
  <c r="AE13" i="19"/>
  <c r="AF13" i="19"/>
  <c r="AB13" i="19"/>
  <c r="Z13" i="19"/>
  <c r="BT13" i="19"/>
  <c r="BM13" i="19"/>
  <c r="AA13" i="19"/>
  <c r="BN13" i="19"/>
  <c r="AG13" i="19"/>
  <c r="BP13" i="19"/>
  <c r="R13" i="19"/>
  <c r="BE13" i="19"/>
  <c r="P13" i="19"/>
  <c r="AX13" i="19"/>
  <c r="BR13" i="19"/>
  <c r="BQ13" i="19"/>
  <c r="AN13" i="19"/>
  <c r="X13" i="19"/>
  <c r="BD13" i="19"/>
  <c r="AP13" i="19"/>
  <c r="L12" i="19"/>
  <c r="H12" i="19"/>
  <c r="F11" i="19"/>
  <c r="E11" i="19"/>
  <c r="D11" i="19"/>
  <c r="E12" i="19" l="1"/>
  <c r="D12" i="19"/>
  <c r="F12" i="19"/>
  <c r="AR13" i="19"/>
  <c r="AT13" i="19"/>
  <c r="AS13" i="19"/>
  <c r="AV13" i="19"/>
  <c r="AI14" i="19"/>
  <c r="AL14" i="19"/>
  <c r="BP14" i="19"/>
  <c r="V14" i="19"/>
  <c r="AP14" i="19"/>
  <c r="AM14" i="19"/>
  <c r="M14" i="19"/>
  <c r="AB14" i="19"/>
  <c r="BL14" i="19"/>
  <c r="N14" i="19"/>
  <c r="B15" i="19"/>
  <c r="BC14" i="19"/>
  <c r="BN14" i="19"/>
  <c r="BD14" i="19"/>
  <c r="T14" i="19"/>
  <c r="AC14" i="19"/>
  <c r="S14" i="19"/>
  <c r="Z14" i="19"/>
  <c r="BA14" i="19"/>
  <c r="AH14" i="19"/>
  <c r="BO14" i="19"/>
  <c r="AA14" i="19"/>
  <c r="W14" i="19"/>
  <c r="R14" i="19"/>
  <c r="AE14" i="19"/>
  <c r="Y14" i="19"/>
  <c r="AF14" i="19"/>
  <c r="AN14" i="19"/>
  <c r="U14" i="19"/>
  <c r="AW14" i="19"/>
  <c r="AG14" i="19"/>
  <c r="BB14" i="19"/>
  <c r="X14" i="19"/>
  <c r="AY14" i="19"/>
  <c r="BE14" i="19"/>
  <c r="BM14" i="19"/>
  <c r="AX14" i="19"/>
  <c r="BS14" i="19"/>
  <c r="Q14" i="19"/>
  <c r="P14" i="19"/>
  <c r="BQ14" i="19"/>
  <c r="AJ14" i="19"/>
  <c r="O14" i="19"/>
  <c r="BR14" i="19"/>
  <c r="BT14" i="19"/>
  <c r="AO14" i="19"/>
  <c r="AK14" i="19"/>
  <c r="AZ14" i="19"/>
  <c r="AD14" i="19"/>
  <c r="BG13" i="19"/>
  <c r="BK13" i="19"/>
  <c r="BH13" i="19"/>
  <c r="BI13" i="19"/>
  <c r="I13" i="19"/>
  <c r="L13" i="19"/>
  <c r="H13" i="19"/>
  <c r="J13" i="19"/>
  <c r="F13" i="19" l="1"/>
  <c r="AJ15" i="19"/>
  <c r="AP15" i="19"/>
  <c r="M15" i="19"/>
  <c r="AF15" i="19"/>
  <c r="V15" i="19"/>
  <c r="AA15" i="19"/>
  <c r="X15" i="19"/>
  <c r="R15" i="19"/>
  <c r="AO15" i="19"/>
  <c r="AL15" i="19"/>
  <c r="BN15" i="19"/>
  <c r="BC15" i="19"/>
  <c r="W15" i="19"/>
  <c r="BL15" i="19"/>
  <c r="BO15" i="19"/>
  <c r="AD15" i="19"/>
  <c r="BP15" i="19"/>
  <c r="AK15" i="19"/>
  <c r="AC15" i="19"/>
  <c r="Z15" i="19"/>
  <c r="AN15" i="19"/>
  <c r="AE15" i="19"/>
  <c r="B16" i="19"/>
  <c r="BR15" i="19"/>
  <c r="Y15" i="19"/>
  <c r="BS15" i="19"/>
  <c r="BE15" i="19"/>
  <c r="BM15" i="19"/>
  <c r="AX15" i="19"/>
  <c r="Q15" i="19"/>
  <c r="BT15" i="19"/>
  <c r="N15" i="19"/>
  <c r="S15" i="19"/>
  <c r="AB15" i="19"/>
  <c r="BQ15" i="19"/>
  <c r="AI15" i="19"/>
  <c r="BD15" i="19"/>
  <c r="P15" i="19"/>
  <c r="BB15" i="19"/>
  <c r="T15" i="19"/>
  <c r="O15" i="19"/>
  <c r="AW15" i="19"/>
  <c r="AH15" i="19"/>
  <c r="AZ15" i="19"/>
  <c r="AY15" i="19"/>
  <c r="AG15" i="19"/>
  <c r="AM15" i="19"/>
  <c r="BA15" i="19"/>
  <c r="U15" i="19"/>
  <c r="D13" i="19"/>
  <c r="L14" i="19"/>
  <c r="J14" i="19"/>
  <c r="I14" i="19"/>
  <c r="H14" i="19"/>
  <c r="E13" i="19"/>
  <c r="AV14" i="19"/>
  <c r="AS14" i="19"/>
  <c r="AR14" i="19"/>
  <c r="AT14" i="19"/>
  <c r="BG14" i="19"/>
  <c r="BK14" i="19"/>
  <c r="BI14" i="19"/>
  <c r="BH14" i="19"/>
  <c r="D14" i="19" l="1"/>
  <c r="E14" i="19"/>
  <c r="AO16" i="19"/>
  <c r="X16" i="19"/>
  <c r="Q16" i="19"/>
  <c r="P16" i="19"/>
  <c r="AJ16" i="19"/>
  <c r="BR16" i="19"/>
  <c r="AD16" i="19"/>
  <c r="AB16" i="19"/>
  <c r="BQ16" i="19"/>
  <c r="BO16" i="19"/>
  <c r="AY16" i="19"/>
  <c r="BT16" i="19"/>
  <c r="AN16" i="19"/>
  <c r="AX16" i="19"/>
  <c r="AZ16" i="19"/>
  <c r="AL16" i="19"/>
  <c r="AF16" i="19"/>
  <c r="AE16" i="19"/>
  <c r="BB16" i="19"/>
  <c r="BS16" i="19"/>
  <c r="AP16" i="19"/>
  <c r="S16" i="19"/>
  <c r="AK16" i="19"/>
  <c r="O16" i="19"/>
  <c r="AG16" i="19"/>
  <c r="AH16" i="19"/>
  <c r="V16" i="19"/>
  <c r="Z16" i="19"/>
  <c r="T16" i="19"/>
  <c r="AW16" i="19"/>
  <c r="AA16" i="19"/>
  <c r="M16" i="19"/>
  <c r="AM16" i="19"/>
  <c r="B17" i="19"/>
  <c r="W16" i="19"/>
  <c r="N16" i="19"/>
  <c r="BP16" i="19"/>
  <c r="BM16" i="19"/>
  <c r="BL16" i="19"/>
  <c r="AI16" i="19"/>
  <c r="BA16" i="19"/>
  <c r="R16" i="19"/>
  <c r="BC16" i="19"/>
  <c r="AC16" i="19"/>
  <c r="BD16" i="19"/>
  <c r="Y16" i="19"/>
  <c r="BN16" i="19"/>
  <c r="BE16" i="19"/>
  <c r="U16" i="19"/>
  <c r="BG15" i="19"/>
  <c r="BK15" i="19"/>
  <c r="BI15" i="19"/>
  <c r="BH15" i="19"/>
  <c r="F14" i="19"/>
  <c r="J15" i="19"/>
  <c r="I15" i="19"/>
  <c r="L15" i="19"/>
  <c r="H15" i="19"/>
  <c r="AR15" i="19"/>
  <c r="AS15" i="19"/>
  <c r="AV15" i="19"/>
  <c r="AT15" i="19"/>
  <c r="E15" i="19" l="1"/>
  <c r="F15" i="19"/>
  <c r="L16" i="19"/>
  <c r="J16" i="19"/>
  <c r="I16" i="19"/>
  <c r="H16" i="19"/>
  <c r="BK16" i="19"/>
  <c r="BH16" i="19"/>
  <c r="BG16" i="19"/>
  <c r="BI16" i="19"/>
  <c r="D15" i="19"/>
  <c r="BP17" i="19"/>
  <c r="BE17" i="19"/>
  <c r="Z17" i="19"/>
  <c r="AI17" i="19"/>
  <c r="X17" i="19"/>
  <c r="AF17" i="19"/>
  <c r="AK17" i="19"/>
  <c r="BT17" i="19"/>
  <c r="BS17" i="19"/>
  <c r="BO17" i="19"/>
  <c r="AZ17" i="19"/>
  <c r="AO17" i="19"/>
  <c r="V17" i="19"/>
  <c r="P17" i="19"/>
  <c r="AH17" i="19"/>
  <c r="BA17" i="19"/>
  <c r="BC17" i="19"/>
  <c r="W17" i="19"/>
  <c r="AX17" i="19"/>
  <c r="AM17" i="19"/>
  <c r="BD17" i="19"/>
  <c r="M17" i="19"/>
  <c r="AE17" i="19"/>
  <c r="AJ17" i="19"/>
  <c r="BN17" i="19"/>
  <c r="S17" i="19"/>
  <c r="AN17" i="19"/>
  <c r="BM17" i="19"/>
  <c r="O17" i="19"/>
  <c r="BQ17" i="19"/>
  <c r="AL17" i="19"/>
  <c r="R17" i="19"/>
  <c r="N17" i="19"/>
  <c r="U17" i="19"/>
  <c r="BL17" i="19"/>
  <c r="AC17" i="19"/>
  <c r="AW17" i="19"/>
  <c r="AD17" i="19"/>
  <c r="Q17" i="19"/>
  <c r="B18" i="19"/>
  <c r="AB17" i="19"/>
  <c r="AA17" i="19"/>
  <c r="AP17" i="19"/>
  <c r="Y17" i="19"/>
  <c r="AY17" i="19"/>
  <c r="AG17" i="19"/>
  <c r="T17" i="19"/>
  <c r="BB17" i="19"/>
  <c r="BR17" i="19"/>
  <c r="AV16" i="19"/>
  <c r="AT16" i="19"/>
  <c r="AS16" i="19"/>
  <c r="AR16" i="19"/>
  <c r="BK17" i="19" l="1"/>
  <c r="BH17" i="19"/>
  <c r="BG17" i="19"/>
  <c r="BI17" i="19"/>
  <c r="D16" i="19"/>
  <c r="E16" i="19"/>
  <c r="I17" i="19"/>
  <c r="E17" i="19" s="1"/>
  <c r="J17" i="19"/>
  <c r="H17" i="19"/>
  <c r="L17" i="19"/>
  <c r="F16" i="19"/>
  <c r="AR17" i="19"/>
  <c r="AS17" i="19"/>
  <c r="AT17" i="19"/>
  <c r="AV17" i="19"/>
  <c r="BT18" i="19"/>
  <c r="BQ18" i="19"/>
  <c r="AA18" i="19"/>
  <c r="BN18" i="19"/>
  <c r="U18" i="19"/>
  <c r="AY18" i="19"/>
  <c r="BO18" i="19"/>
  <c r="BC18" i="19"/>
  <c r="O18" i="19"/>
  <c r="AZ18" i="19"/>
  <c r="AF18" i="19"/>
  <c r="BL18" i="19"/>
  <c r="P18" i="19"/>
  <c r="B19" i="19"/>
  <c r="BM18" i="19"/>
  <c r="Y18" i="19"/>
  <c r="M18" i="19"/>
  <c r="T18" i="19"/>
  <c r="AB18" i="19"/>
  <c r="BE18" i="19"/>
  <c r="AX18" i="19"/>
  <c r="Q18" i="19"/>
  <c r="AC18" i="19"/>
  <c r="BD18" i="19"/>
  <c r="AW18" i="19"/>
  <c r="BB18" i="19"/>
  <c r="AD18" i="19"/>
  <c r="BA18" i="19"/>
  <c r="S18" i="19"/>
  <c r="BP18" i="19"/>
  <c r="AG18" i="19"/>
  <c r="AK18" i="19"/>
  <c r="BS18" i="19"/>
  <c r="AJ18" i="19"/>
  <c r="AM18" i="19"/>
  <c r="W18" i="19"/>
  <c r="AH18" i="19"/>
  <c r="AI18" i="19"/>
  <c r="AN18" i="19"/>
  <c r="R18" i="19"/>
  <c r="V18" i="19"/>
  <c r="N18" i="19"/>
  <c r="AP18" i="19"/>
  <c r="AE18" i="19"/>
  <c r="Z18" i="19"/>
  <c r="X18" i="19"/>
  <c r="AO18" i="19"/>
  <c r="BR18" i="19"/>
  <c r="AL18" i="19"/>
  <c r="F17" i="19" l="1"/>
  <c r="AF19" i="19"/>
  <c r="N19" i="19"/>
  <c r="T19" i="19"/>
  <c r="BP19" i="19"/>
  <c r="BO19" i="19"/>
  <c r="BQ19" i="19"/>
  <c r="P19" i="19"/>
  <c r="BN19" i="19"/>
  <c r="AL19" i="19"/>
  <c r="AP19" i="19"/>
  <c r="AH19" i="19"/>
  <c r="BM19" i="19"/>
  <c r="AW19" i="19"/>
  <c r="AD19" i="19"/>
  <c r="AY19" i="19"/>
  <c r="BB19" i="19"/>
  <c r="BL19" i="19"/>
  <c r="AC19" i="19"/>
  <c r="B20" i="19"/>
  <c r="AM19" i="19"/>
  <c r="Y19" i="19"/>
  <c r="BE19" i="19"/>
  <c r="Q19" i="19"/>
  <c r="BS19" i="19"/>
  <c r="AX19" i="19"/>
  <c r="AI19" i="19"/>
  <c r="R19" i="19"/>
  <c r="AE19" i="19"/>
  <c r="AA19" i="19"/>
  <c r="X19" i="19"/>
  <c r="V19" i="19"/>
  <c r="AZ19" i="19"/>
  <c r="BC19" i="19"/>
  <c r="U19" i="19"/>
  <c r="BD19" i="19"/>
  <c r="Z19" i="19"/>
  <c r="AG19" i="19"/>
  <c r="AK19" i="19"/>
  <c r="AB19" i="19"/>
  <c r="BA19" i="19"/>
  <c r="AO19" i="19"/>
  <c r="S19" i="19"/>
  <c r="BT19" i="19"/>
  <c r="O19" i="19"/>
  <c r="AN19" i="19"/>
  <c r="AJ19" i="19"/>
  <c r="M19" i="19"/>
  <c r="W19" i="19"/>
  <c r="BR19" i="19"/>
  <c r="L18" i="19"/>
  <c r="J18" i="19"/>
  <c r="I18" i="19"/>
  <c r="H18" i="19"/>
  <c r="AS18" i="19"/>
  <c r="AR18" i="19"/>
  <c r="AV18" i="19"/>
  <c r="AT18" i="19"/>
  <c r="BK18" i="19"/>
  <c r="BI18" i="19"/>
  <c r="BH18" i="19"/>
  <c r="BG18" i="19"/>
  <c r="D17" i="19"/>
  <c r="F18" i="19" l="1"/>
  <c r="L19" i="19"/>
  <c r="J19" i="19"/>
  <c r="I19" i="19"/>
  <c r="H19" i="19"/>
  <c r="D18" i="19"/>
  <c r="AS19" i="19"/>
  <c r="AR19" i="19"/>
  <c r="AV19" i="19"/>
  <c r="AT19" i="19"/>
  <c r="E18" i="19"/>
  <c r="Y20" i="19"/>
  <c r="BR20" i="19"/>
  <c r="BQ20" i="19"/>
  <c r="AH20" i="19"/>
  <c r="W20" i="19"/>
  <c r="AA20" i="19"/>
  <c r="AX20" i="19"/>
  <c r="AE20" i="19"/>
  <c r="AB20" i="19"/>
  <c r="AM20" i="19"/>
  <c r="Z20" i="19"/>
  <c r="BA20" i="19"/>
  <c r="BD20" i="19"/>
  <c r="AI20" i="19"/>
  <c r="O20" i="19"/>
  <c r="BL20" i="19"/>
  <c r="M20" i="19"/>
  <c r="BB20" i="19"/>
  <c r="BP20" i="19"/>
  <c r="AG20" i="19"/>
  <c r="X20" i="19"/>
  <c r="AC20" i="19"/>
  <c r="AY20" i="19"/>
  <c r="AK20" i="19"/>
  <c r="AP20" i="19"/>
  <c r="AN20" i="19"/>
  <c r="BC20" i="19"/>
  <c r="AO20" i="19"/>
  <c r="P20" i="19"/>
  <c r="BS20" i="19"/>
  <c r="T20" i="19"/>
  <c r="AW20" i="19"/>
  <c r="AD20" i="19"/>
  <c r="Q20" i="19"/>
  <c r="S20" i="19"/>
  <c r="R20" i="19"/>
  <c r="AL20" i="19"/>
  <c r="BM20" i="19"/>
  <c r="BO20" i="19"/>
  <c r="BT20" i="19"/>
  <c r="B21" i="19"/>
  <c r="BN20" i="19"/>
  <c r="U20" i="19"/>
  <c r="AJ20" i="19"/>
  <c r="AF20" i="19"/>
  <c r="BE20" i="19"/>
  <c r="V20" i="19"/>
  <c r="N20" i="19"/>
  <c r="AZ20" i="19"/>
  <c r="BK19" i="19"/>
  <c r="BI19" i="19"/>
  <c r="BG19" i="19"/>
  <c r="BH19" i="19"/>
  <c r="D19" i="19" l="1"/>
  <c r="AY21" i="19"/>
  <c r="BT21" i="19"/>
  <c r="Z21" i="19"/>
  <c r="AP21" i="19"/>
  <c r="BB21" i="19"/>
  <c r="BC21" i="19"/>
  <c r="AL21" i="19"/>
  <c r="AG21" i="19"/>
  <c r="BS21" i="19"/>
  <c r="AB21" i="19"/>
  <c r="BD21" i="19"/>
  <c r="AD21" i="19"/>
  <c r="R21" i="19"/>
  <c r="AF21" i="19"/>
  <c r="BN21" i="19"/>
  <c r="V21" i="19"/>
  <c r="P21" i="19"/>
  <c r="AZ21" i="19"/>
  <c r="BA21" i="19"/>
  <c r="N21" i="19"/>
  <c r="BM21" i="19"/>
  <c r="AC21" i="19"/>
  <c r="T21" i="19"/>
  <c r="AE21" i="19"/>
  <c r="BO21" i="19"/>
  <c r="O21" i="19"/>
  <c r="M21" i="19"/>
  <c r="AN21" i="19"/>
  <c r="Q21" i="19"/>
  <c r="AO21" i="19"/>
  <c r="B22" i="19"/>
  <c r="U21" i="19"/>
  <c r="AM21" i="19"/>
  <c r="AK21" i="19"/>
  <c r="BR21" i="19"/>
  <c r="AX21" i="19"/>
  <c r="Y21" i="19"/>
  <c r="BL21" i="19"/>
  <c r="AJ21" i="19"/>
  <c r="S21" i="19"/>
  <c r="AW21" i="19"/>
  <c r="AH21" i="19"/>
  <c r="AI21" i="19"/>
  <c r="BE21" i="19"/>
  <c r="AA21" i="19"/>
  <c r="W21" i="19"/>
  <c r="X21" i="19"/>
  <c r="BQ21" i="19"/>
  <c r="BP21" i="19"/>
  <c r="L20" i="19"/>
  <c r="I20" i="19"/>
  <c r="J20" i="19"/>
  <c r="H20" i="19"/>
  <c r="E19" i="19"/>
  <c r="AT20" i="19"/>
  <c r="AR20" i="19"/>
  <c r="AV20" i="19"/>
  <c r="AS20" i="19"/>
  <c r="BG20" i="19"/>
  <c r="BH20" i="19"/>
  <c r="BK20" i="19"/>
  <c r="BI20" i="19"/>
  <c r="F19" i="19"/>
  <c r="D20" i="19" l="1"/>
  <c r="E20" i="19"/>
  <c r="F20" i="19"/>
  <c r="AF22" i="19"/>
  <c r="U22" i="19"/>
  <c r="BL22" i="19"/>
  <c r="W22" i="19"/>
  <c r="Q22" i="19"/>
  <c r="BQ22" i="19"/>
  <c r="AL22" i="19"/>
  <c r="BC22" i="19"/>
  <c r="BO22" i="19"/>
  <c r="O22" i="19"/>
  <c r="Y22" i="19"/>
  <c r="P22" i="19"/>
  <c r="BP22" i="19"/>
  <c r="AM22" i="19"/>
  <c r="AG22" i="19"/>
  <c r="AB22" i="19"/>
  <c r="Z22" i="19"/>
  <c r="BD22" i="19"/>
  <c r="BM22" i="19"/>
  <c r="AN22" i="19"/>
  <c r="S22" i="19"/>
  <c r="BE22" i="19"/>
  <c r="V22" i="19"/>
  <c r="N22" i="19"/>
  <c r="BT22" i="19"/>
  <c r="AC22" i="19"/>
  <c r="M22" i="19"/>
  <c r="R22" i="19"/>
  <c r="X22" i="19"/>
  <c r="AO22" i="19"/>
  <c r="AA22" i="19"/>
  <c r="AD22" i="19"/>
  <c r="AE22" i="19"/>
  <c r="B23" i="19"/>
  <c r="BB22" i="19"/>
  <c r="T22" i="19"/>
  <c r="AY22" i="19"/>
  <c r="AJ22" i="19"/>
  <c r="BA22" i="19"/>
  <c r="AZ22" i="19"/>
  <c r="AH22" i="19"/>
  <c r="BN22" i="19"/>
  <c r="BS22" i="19"/>
  <c r="AK22" i="19"/>
  <c r="AP22" i="19"/>
  <c r="AI22" i="19"/>
  <c r="AW22" i="19"/>
  <c r="AX22" i="19"/>
  <c r="BR22" i="19"/>
  <c r="L21" i="19"/>
  <c r="H21" i="19"/>
  <c r="I21" i="19"/>
  <c r="J21" i="19"/>
  <c r="F21" i="19" s="1"/>
  <c r="AS21" i="19"/>
  <c r="AV21" i="19"/>
  <c r="AR21" i="19"/>
  <c r="AT21" i="19"/>
  <c r="BH21" i="19"/>
  <c r="BI21" i="19"/>
  <c r="BK21" i="19"/>
  <c r="BG21" i="19"/>
  <c r="AV22" i="19" l="1"/>
  <c r="AS22" i="19"/>
  <c r="AT22" i="19"/>
  <c r="AR22" i="19"/>
  <c r="E21" i="19"/>
  <c r="D21" i="19"/>
  <c r="L22" i="19"/>
  <c r="J22" i="19"/>
  <c r="I22" i="19"/>
  <c r="H22" i="19"/>
  <c r="BI22" i="19"/>
  <c r="BK22" i="19"/>
  <c r="BG22" i="19"/>
  <c r="BH22" i="19"/>
  <c r="AI23" i="19"/>
  <c r="AG23" i="19"/>
  <c r="BS23" i="19"/>
  <c r="AY23" i="19"/>
  <c r="V23" i="19"/>
  <c r="Z23" i="19"/>
  <c r="AL23" i="19"/>
  <c r="AC23" i="19"/>
  <c r="P23" i="19"/>
  <c r="AW23" i="19"/>
  <c r="AF23" i="19"/>
  <c r="BB23" i="19"/>
  <c r="BA23" i="19"/>
  <c r="B24" i="19"/>
  <c r="BD23" i="19"/>
  <c r="S23" i="19"/>
  <c r="AA23" i="19"/>
  <c r="AE23" i="19"/>
  <c r="AX23" i="19"/>
  <c r="AB23" i="19"/>
  <c r="BQ23" i="19"/>
  <c r="BP23" i="19"/>
  <c r="BC23" i="19"/>
  <c r="BN23" i="19"/>
  <c r="Q23" i="19"/>
  <c r="AO23" i="19"/>
  <c r="BE23" i="19"/>
  <c r="T23" i="19"/>
  <c r="AM23" i="19"/>
  <c r="Y23" i="19"/>
  <c r="AD23" i="19"/>
  <c r="R23" i="19"/>
  <c r="AN23" i="19"/>
  <c r="BR23" i="19"/>
  <c r="AH23" i="19"/>
  <c r="M23" i="19"/>
  <c r="U23" i="19"/>
  <c r="AK23" i="19"/>
  <c r="BM23" i="19"/>
  <c r="N23" i="19"/>
  <c r="O23" i="19"/>
  <c r="W23" i="19"/>
  <c r="BT23" i="19"/>
  <c r="X23" i="19"/>
  <c r="AZ23" i="19"/>
  <c r="BO23" i="19"/>
  <c r="BL23" i="19"/>
  <c r="AP23" i="19"/>
  <c r="AJ23" i="19"/>
  <c r="F22" i="19" l="1"/>
  <c r="AN24" i="19"/>
  <c r="BS24" i="19"/>
  <c r="BB24" i="19"/>
  <c r="AX24" i="19"/>
  <c r="Y24" i="19"/>
  <c r="O24" i="19"/>
  <c r="BO24" i="19"/>
  <c r="AJ24" i="19"/>
  <c r="N24" i="19"/>
  <c r="M24" i="19"/>
  <c r="BP24" i="19"/>
  <c r="AK24" i="19"/>
  <c r="W24" i="19"/>
  <c r="X24" i="19"/>
  <c r="BD24" i="19"/>
  <c r="BL24" i="19"/>
  <c r="BT24" i="19"/>
  <c r="BR24" i="19"/>
  <c r="BE24" i="19"/>
  <c r="BQ24" i="19"/>
  <c r="AP24" i="19"/>
  <c r="AH24" i="19"/>
  <c r="BM24" i="19"/>
  <c r="V24" i="19"/>
  <c r="Q24" i="19"/>
  <c r="AC24" i="19"/>
  <c r="AY24" i="19"/>
  <c r="AE24" i="19"/>
  <c r="U24" i="19"/>
  <c r="BC24" i="19"/>
  <c r="P24" i="19"/>
  <c r="Z24" i="19"/>
  <c r="BN24" i="19"/>
  <c r="AF24" i="19"/>
  <c r="S24" i="19"/>
  <c r="AM24" i="19"/>
  <c r="AL24" i="19"/>
  <c r="AB24" i="19"/>
  <c r="B25" i="19"/>
  <c r="AW24" i="19"/>
  <c r="AI24" i="19"/>
  <c r="R24" i="19"/>
  <c r="AG24" i="19"/>
  <c r="AO24" i="19"/>
  <c r="AZ24" i="19"/>
  <c r="AD24" i="19"/>
  <c r="T24" i="19"/>
  <c r="BA24" i="19"/>
  <c r="AA24" i="19"/>
  <c r="BI23" i="19"/>
  <c r="BH23" i="19"/>
  <c r="BK23" i="19"/>
  <c r="BG23" i="19"/>
  <c r="AS23" i="19"/>
  <c r="AV23" i="19"/>
  <c r="AT23" i="19"/>
  <c r="AR23" i="19"/>
  <c r="L23" i="19"/>
  <c r="I23" i="19"/>
  <c r="H23" i="19"/>
  <c r="J23" i="19"/>
  <c r="D22" i="19"/>
  <c r="E22" i="19"/>
  <c r="BB25" i="19" l="1"/>
  <c r="AK25" i="19"/>
  <c r="O25" i="19"/>
  <c r="AI25" i="19"/>
  <c r="AY25" i="19"/>
  <c r="BP25" i="19"/>
  <c r="BE25" i="19"/>
  <c r="M25" i="19"/>
  <c r="AO25" i="19"/>
  <c r="BR25" i="19"/>
  <c r="T25" i="19"/>
  <c r="B26" i="19"/>
  <c r="U25" i="19"/>
  <c r="BD25" i="19"/>
  <c r="Q25" i="19"/>
  <c r="BA25" i="19"/>
  <c r="P25" i="19"/>
  <c r="S25" i="19"/>
  <c r="AX25" i="19"/>
  <c r="AL25" i="19"/>
  <c r="BS25" i="19"/>
  <c r="N25" i="19"/>
  <c r="AF25" i="19"/>
  <c r="BC25" i="19"/>
  <c r="BO25" i="19"/>
  <c r="AC25" i="19"/>
  <c r="AJ25" i="19"/>
  <c r="AW25" i="19"/>
  <c r="Z25" i="19"/>
  <c r="AP25" i="19"/>
  <c r="AN25" i="19"/>
  <c r="R25" i="19"/>
  <c r="BN25" i="19"/>
  <c r="AG25" i="19"/>
  <c r="AD25" i="19"/>
  <c r="BM25" i="19"/>
  <c r="BQ25" i="19"/>
  <c r="AM25" i="19"/>
  <c r="AZ25" i="19"/>
  <c r="AB25" i="19"/>
  <c r="W25" i="19"/>
  <c r="BT25" i="19"/>
  <c r="AH25" i="19"/>
  <c r="X25" i="19"/>
  <c r="V25" i="19"/>
  <c r="Y25" i="19"/>
  <c r="BL25" i="19"/>
  <c r="AE25" i="19"/>
  <c r="AA25" i="19"/>
  <c r="BI24" i="19"/>
  <c r="BH24" i="19"/>
  <c r="BG24" i="19"/>
  <c r="BK24" i="19"/>
  <c r="D23" i="19"/>
  <c r="E23" i="19"/>
  <c r="AV24" i="19"/>
  <c r="AR24" i="19"/>
  <c r="AS24" i="19"/>
  <c r="AT24" i="19"/>
  <c r="I24" i="19"/>
  <c r="E24" i="19" s="1"/>
  <c r="H24" i="19"/>
  <c r="J24" i="19"/>
  <c r="L24" i="19"/>
  <c r="F23" i="19"/>
  <c r="F24" i="19" l="1"/>
  <c r="I25" i="19"/>
  <c r="L25" i="19"/>
  <c r="H25" i="19"/>
  <c r="J25" i="19"/>
  <c r="BH25" i="19"/>
  <c r="BG25" i="19"/>
  <c r="BK25" i="19"/>
  <c r="BI25" i="19"/>
  <c r="D24" i="19"/>
  <c r="AR25" i="19"/>
  <c r="AT25" i="19"/>
  <c r="AS25" i="19"/>
  <c r="AV25" i="19"/>
  <c r="AX26" i="19"/>
  <c r="AN26" i="19"/>
  <c r="AO26" i="19"/>
  <c r="AM26" i="19"/>
  <c r="P26" i="19"/>
  <c r="N26" i="19"/>
  <c r="BR26" i="19"/>
  <c r="AH26" i="19"/>
  <c r="AZ26" i="19"/>
  <c r="T26" i="19"/>
  <c r="BP26" i="19"/>
  <c r="B27" i="19"/>
  <c r="Q26" i="19"/>
  <c r="AG26" i="19"/>
  <c r="BL26" i="19"/>
  <c r="BT26" i="19"/>
  <c r="O26" i="19"/>
  <c r="S26" i="19"/>
  <c r="R26" i="19"/>
  <c r="U26" i="19"/>
  <c r="AJ26" i="19"/>
  <c r="BM26" i="19"/>
  <c r="BS26" i="19"/>
  <c r="BQ26" i="19"/>
  <c r="BC26" i="19"/>
  <c r="Z26" i="19"/>
  <c r="BE26" i="19"/>
  <c r="Y26" i="19"/>
  <c r="BO26" i="19"/>
  <c r="AI26" i="19"/>
  <c r="BB26" i="19"/>
  <c r="AW26" i="19"/>
  <c r="M26" i="19"/>
  <c r="AB26" i="19"/>
  <c r="AA26" i="19"/>
  <c r="AK26" i="19"/>
  <c r="X26" i="19"/>
  <c r="V26" i="19"/>
  <c r="AE26" i="19"/>
  <c r="BD26" i="19"/>
  <c r="AD26" i="19"/>
  <c r="AF26" i="19"/>
  <c r="AY26" i="19"/>
  <c r="AL26" i="19"/>
  <c r="AP26" i="19"/>
  <c r="BA26" i="19"/>
  <c r="BN26" i="19"/>
  <c r="W26" i="19"/>
  <c r="AC26" i="19"/>
  <c r="F25" i="19" l="1"/>
  <c r="L26" i="19"/>
  <c r="I26" i="19"/>
  <c r="H26" i="19"/>
  <c r="J26" i="19"/>
  <c r="BG26" i="19"/>
  <c r="BK26" i="19"/>
  <c r="BH26" i="19"/>
  <c r="BI26" i="19"/>
  <c r="D25" i="19"/>
  <c r="AS26" i="19"/>
  <c r="AT26" i="19"/>
  <c r="AR26" i="19"/>
  <c r="AV26" i="19"/>
  <c r="BC27" i="19"/>
  <c r="AA27" i="19"/>
  <c r="AL27" i="19"/>
  <c r="BT27" i="19"/>
  <c r="AG27" i="19"/>
  <c r="R27" i="19"/>
  <c r="BE27" i="19"/>
  <c r="U27" i="19"/>
  <c r="BP27" i="19"/>
  <c r="AC27" i="19"/>
  <c r="Y27" i="19"/>
  <c r="M27" i="19"/>
  <c r="BA27" i="19"/>
  <c r="AD27" i="19"/>
  <c r="Z27" i="19"/>
  <c r="AI27" i="19"/>
  <c r="BO27" i="19"/>
  <c r="T27" i="19"/>
  <c r="AW27" i="19"/>
  <c r="V27" i="19"/>
  <c r="BB27" i="19"/>
  <c r="BD27" i="19"/>
  <c r="AY27" i="19"/>
  <c r="B28" i="19"/>
  <c r="BR27" i="19"/>
  <c r="AE27" i="19"/>
  <c r="X27" i="19"/>
  <c r="AH27" i="19"/>
  <c r="AB27" i="19"/>
  <c r="AM27" i="19"/>
  <c r="W27" i="19"/>
  <c r="O27" i="19"/>
  <c r="AN27" i="19"/>
  <c r="AK27" i="19"/>
  <c r="BM27" i="19"/>
  <c r="BL27" i="19"/>
  <c r="AO27" i="19"/>
  <c r="BN27" i="19"/>
  <c r="S27" i="19"/>
  <c r="AJ27" i="19"/>
  <c r="AZ27" i="19"/>
  <c r="P27" i="19"/>
  <c r="AP27" i="19"/>
  <c r="BS27" i="19"/>
  <c r="N27" i="19"/>
  <c r="BQ27" i="19"/>
  <c r="Q27" i="19"/>
  <c r="AF27" i="19"/>
  <c r="AX27" i="19"/>
  <c r="E25" i="19"/>
  <c r="F26" i="19" l="1"/>
  <c r="M28" i="19"/>
  <c r="BD28" i="19"/>
  <c r="T28" i="19"/>
  <c r="AX28" i="19"/>
  <c r="BP28" i="19"/>
  <c r="P28" i="19"/>
  <c r="O28" i="19"/>
  <c r="Y28" i="19"/>
  <c r="BO28" i="19"/>
  <c r="B29" i="19"/>
  <c r="Q28" i="19"/>
  <c r="BM28" i="19"/>
  <c r="AI28" i="19"/>
  <c r="R28" i="19"/>
  <c r="AL28" i="19"/>
  <c r="AA28" i="19"/>
  <c r="AE28" i="19"/>
  <c r="BS28" i="19"/>
  <c r="AB28" i="19"/>
  <c r="AY28" i="19"/>
  <c r="X28" i="19"/>
  <c r="V28" i="19"/>
  <c r="AK28" i="19"/>
  <c r="Z28" i="19"/>
  <c r="BE28" i="19"/>
  <c r="AO28" i="19"/>
  <c r="AD28" i="19"/>
  <c r="AF28" i="19"/>
  <c r="U28" i="19"/>
  <c r="BT28" i="19"/>
  <c r="BL28" i="19"/>
  <c r="BQ28" i="19"/>
  <c r="AG28" i="19"/>
  <c r="W28" i="19"/>
  <c r="AW28" i="19"/>
  <c r="BR28" i="19"/>
  <c r="S28" i="19"/>
  <c r="AH28" i="19"/>
  <c r="AZ28" i="19"/>
  <c r="BN28" i="19"/>
  <c r="BB28" i="19"/>
  <c r="AC28" i="19"/>
  <c r="AP28" i="19"/>
  <c r="AJ28" i="19"/>
  <c r="N28" i="19"/>
  <c r="BA28" i="19"/>
  <c r="AN28" i="19"/>
  <c r="AM28" i="19"/>
  <c r="BC28" i="19"/>
  <c r="D26" i="19"/>
  <c r="E26" i="19"/>
  <c r="BH27" i="19"/>
  <c r="BI27" i="19"/>
  <c r="BG27" i="19"/>
  <c r="BK27" i="19"/>
  <c r="H27" i="19"/>
  <c r="L27" i="19"/>
  <c r="I27" i="19"/>
  <c r="J27" i="19"/>
  <c r="AR27" i="19"/>
  <c r="AS27" i="19"/>
  <c r="AT27" i="19"/>
  <c r="AV27" i="19"/>
  <c r="BK28" i="19" l="1"/>
  <c r="BG28" i="19"/>
  <c r="BH28" i="19"/>
  <c r="BI28" i="19"/>
  <c r="E27" i="19"/>
  <c r="BL29" i="19"/>
  <c r="O29" i="19"/>
  <c r="BR29" i="19"/>
  <c r="B30" i="19"/>
  <c r="S29" i="19"/>
  <c r="AZ29" i="19"/>
  <c r="AX29" i="19"/>
  <c r="AG29" i="19"/>
  <c r="BP29" i="19"/>
  <c r="AK29" i="19"/>
  <c r="BQ29" i="19"/>
  <c r="AP29" i="19"/>
  <c r="AJ29" i="19"/>
  <c r="BB29" i="19"/>
  <c r="BS29" i="19"/>
  <c r="U29" i="19"/>
  <c r="N29" i="19"/>
  <c r="AB29" i="19"/>
  <c r="R29" i="19"/>
  <c r="BE29" i="19"/>
  <c r="T29" i="19"/>
  <c r="AE29" i="19"/>
  <c r="BO29" i="19"/>
  <c r="AH29" i="19"/>
  <c r="AL29" i="19"/>
  <c r="AA29" i="19"/>
  <c r="AI29" i="19"/>
  <c r="M29" i="19"/>
  <c r="AY29" i="19"/>
  <c r="AM29" i="19"/>
  <c r="BM29" i="19"/>
  <c r="P29" i="19"/>
  <c r="W29" i="19"/>
  <c r="BD29" i="19"/>
  <c r="X29" i="19"/>
  <c r="AN29" i="19"/>
  <c r="AF29" i="19"/>
  <c r="BT29" i="19"/>
  <c r="V29" i="19"/>
  <c r="BN29" i="19"/>
  <c r="Z29" i="19"/>
  <c r="BA29" i="19"/>
  <c r="AW29" i="19"/>
  <c r="BC29" i="19"/>
  <c r="AC29" i="19"/>
  <c r="Y29" i="19"/>
  <c r="AD29" i="19"/>
  <c r="Q29" i="19"/>
  <c r="AO29" i="19"/>
  <c r="F27" i="19"/>
  <c r="AS28" i="19"/>
  <c r="AT28" i="19"/>
  <c r="AV28" i="19"/>
  <c r="AR28" i="19"/>
  <c r="J28" i="19"/>
  <c r="F28" i="19" s="1"/>
  <c r="L28" i="19"/>
  <c r="H28" i="19"/>
  <c r="I28" i="19"/>
  <c r="D27" i="19"/>
  <c r="E28" i="19" l="1"/>
  <c r="D28" i="19"/>
  <c r="BI29" i="19"/>
  <c r="BK29" i="19"/>
  <c r="BH29" i="19"/>
  <c r="BG29" i="19"/>
  <c r="AR29" i="19"/>
  <c r="AS29" i="19"/>
  <c r="AT29" i="19"/>
  <c r="AV29" i="19"/>
  <c r="H29" i="19"/>
  <c r="I29" i="19"/>
  <c r="J29" i="19"/>
  <c r="L29" i="19"/>
  <c r="AY30" i="19"/>
  <c r="AN30" i="19"/>
  <c r="AZ30" i="19"/>
  <c r="AJ30" i="19"/>
  <c r="N30" i="19"/>
  <c r="S30" i="19"/>
  <c r="AM30" i="19"/>
  <c r="AP30" i="19"/>
  <c r="Q30" i="19"/>
  <c r="W30" i="19"/>
  <c r="M30" i="19"/>
  <c r="U30" i="19"/>
  <c r="BN30" i="19"/>
  <c r="AH30" i="19"/>
  <c r="AG30" i="19"/>
  <c r="B31" i="19"/>
  <c r="BQ30" i="19"/>
  <c r="BT30" i="19"/>
  <c r="BS30" i="19"/>
  <c r="BP30" i="19"/>
  <c r="BA30" i="19"/>
  <c r="Z30" i="19"/>
  <c r="AB30" i="19"/>
  <c r="BB30" i="19"/>
  <c r="AO30" i="19"/>
  <c r="AD30" i="19"/>
  <c r="AI30" i="19"/>
  <c r="AK30" i="19"/>
  <c r="BE30" i="19"/>
  <c r="BM30" i="19"/>
  <c r="AA30" i="19"/>
  <c r="Y30" i="19"/>
  <c r="AF30" i="19"/>
  <c r="BO30" i="19"/>
  <c r="X30" i="19"/>
  <c r="P30" i="19"/>
  <c r="BD30" i="19"/>
  <c r="AC30" i="19"/>
  <c r="V30" i="19"/>
  <c r="O30" i="19"/>
  <c r="AE30" i="19"/>
  <c r="T30" i="19"/>
  <c r="BL30" i="19"/>
  <c r="AL30" i="19"/>
  <c r="AX30" i="19"/>
  <c r="AW30" i="19"/>
  <c r="BR30" i="19"/>
  <c r="BC30" i="19"/>
  <c r="R30" i="19"/>
  <c r="J30" i="19" l="1"/>
  <c r="L30" i="19"/>
  <c r="H30" i="19"/>
  <c r="I30" i="19"/>
  <c r="AL31" i="19"/>
  <c r="BA31" i="19"/>
  <c r="O31" i="19"/>
  <c r="BN31" i="19"/>
  <c r="AD31" i="19"/>
  <c r="S31" i="19"/>
  <c r="AA31" i="19"/>
  <c r="T31" i="19"/>
  <c r="N31" i="19"/>
  <c r="AI31" i="19"/>
  <c r="AX31" i="19"/>
  <c r="BO31" i="19"/>
  <c r="Z31" i="19"/>
  <c r="AG31" i="19"/>
  <c r="AC31" i="19"/>
  <c r="Y31" i="19"/>
  <c r="AF31" i="19"/>
  <c r="AE31" i="19"/>
  <c r="M31" i="19"/>
  <c r="AH31" i="19"/>
  <c r="AB31" i="19"/>
  <c r="AZ31" i="19"/>
  <c r="AN31" i="19"/>
  <c r="R31" i="19"/>
  <c r="P31" i="19"/>
  <c r="BM31" i="19"/>
  <c r="BR31" i="19"/>
  <c r="X31" i="19"/>
  <c r="BS31" i="19"/>
  <c r="BP31" i="19"/>
  <c r="AY31" i="19"/>
  <c r="AK31" i="19"/>
  <c r="AO31" i="19"/>
  <c r="BL31" i="19"/>
  <c r="AM31" i="19"/>
  <c r="BC31" i="19"/>
  <c r="W31" i="19"/>
  <c r="AP31" i="19"/>
  <c r="Q31" i="19"/>
  <c r="AJ31" i="19"/>
  <c r="BB31" i="19"/>
  <c r="BQ31" i="19"/>
  <c r="BE31" i="19"/>
  <c r="B32" i="19"/>
  <c r="V31" i="19"/>
  <c r="AW31" i="19"/>
  <c r="BD31" i="19"/>
  <c r="BT31" i="19"/>
  <c r="U31" i="19"/>
  <c r="F29" i="19"/>
  <c r="BG30" i="19"/>
  <c r="BH30" i="19"/>
  <c r="BI30" i="19"/>
  <c r="BK30" i="19"/>
  <c r="AV30" i="19"/>
  <c r="AS30" i="19"/>
  <c r="AT30" i="19"/>
  <c r="AR30" i="19"/>
  <c r="E29" i="19"/>
  <c r="D29" i="19"/>
  <c r="J31" i="19" l="1"/>
  <c r="I31" i="19"/>
  <c r="L31" i="19"/>
  <c r="H31" i="19"/>
  <c r="E30" i="19"/>
  <c r="D30" i="19"/>
  <c r="AV31" i="19"/>
  <c r="AR31" i="19"/>
  <c r="AT31" i="19"/>
  <c r="AS31" i="19"/>
  <c r="M32" i="19"/>
  <c r="U32" i="19"/>
  <c r="AA32" i="19"/>
  <c r="BN32" i="19"/>
  <c r="AP32" i="19"/>
  <c r="AH32" i="19"/>
  <c r="BQ32" i="19"/>
  <c r="P32" i="19"/>
  <c r="BT32" i="19"/>
  <c r="BE32" i="19"/>
  <c r="BO32" i="19"/>
  <c r="BD32" i="19"/>
  <c r="T32" i="19"/>
  <c r="BA32" i="19"/>
  <c r="AK32" i="19"/>
  <c r="AC32" i="19"/>
  <c r="AD32" i="19"/>
  <c r="AB32" i="19"/>
  <c r="AW32" i="19"/>
  <c r="Q32" i="19"/>
  <c r="R32" i="19"/>
  <c r="AG32" i="19"/>
  <c r="AJ32" i="19"/>
  <c r="AZ32" i="19"/>
  <c r="B33" i="19"/>
  <c r="AL32" i="19"/>
  <c r="AO32" i="19"/>
  <c r="AI32" i="19"/>
  <c r="BB32" i="19"/>
  <c r="Z32" i="19"/>
  <c r="S32" i="19"/>
  <c r="Y32" i="19"/>
  <c r="BS32" i="19"/>
  <c r="AX32" i="19"/>
  <c r="BL32" i="19"/>
  <c r="W32" i="19"/>
  <c r="X32" i="19"/>
  <c r="AN32" i="19"/>
  <c r="AM32" i="19"/>
  <c r="AF32" i="19"/>
  <c r="O32" i="19"/>
  <c r="BR32" i="19"/>
  <c r="BP32" i="19"/>
  <c r="V32" i="19"/>
  <c r="BM32" i="19"/>
  <c r="BC32" i="19"/>
  <c r="AY32" i="19"/>
  <c r="AE32" i="19"/>
  <c r="N32" i="19"/>
  <c r="BI31" i="19"/>
  <c r="BG31" i="19"/>
  <c r="BK31" i="19"/>
  <c r="BH31" i="19"/>
  <c r="F30" i="19"/>
  <c r="BH32" i="19" l="1"/>
  <c r="BI32" i="19"/>
  <c r="BK32" i="19"/>
  <c r="BG32" i="19"/>
  <c r="AV32" i="19"/>
  <c r="AR32" i="19"/>
  <c r="AS32" i="19"/>
  <c r="AT32" i="19"/>
  <c r="D31" i="19"/>
  <c r="BN33" i="19"/>
  <c r="AA33" i="19"/>
  <c r="AZ33" i="19"/>
  <c r="BO33" i="19"/>
  <c r="BT33" i="19"/>
  <c r="AM33" i="19"/>
  <c r="BP33" i="19"/>
  <c r="O33" i="19"/>
  <c r="AE33" i="19"/>
  <c r="BC33" i="19"/>
  <c r="M33" i="19"/>
  <c r="R33" i="19"/>
  <c r="Q33" i="19"/>
  <c r="N33" i="19"/>
  <c r="BQ33" i="19"/>
  <c r="AJ33" i="19"/>
  <c r="AC33" i="19"/>
  <c r="BL33" i="19"/>
  <c r="P33" i="19"/>
  <c r="AB33" i="19"/>
  <c r="S33" i="19"/>
  <c r="AF33" i="19"/>
  <c r="BE33" i="19"/>
  <c r="BD33" i="19"/>
  <c r="X33" i="19"/>
  <c r="B34" i="19"/>
  <c r="AO33" i="19"/>
  <c r="W33" i="19"/>
  <c r="BM33" i="19"/>
  <c r="BB33" i="19"/>
  <c r="AK33" i="19"/>
  <c r="V33" i="19"/>
  <c r="BR33" i="19"/>
  <c r="U33" i="19"/>
  <c r="AG33" i="19"/>
  <c r="Z33" i="19"/>
  <c r="AX33" i="19"/>
  <c r="BA33" i="19"/>
  <c r="AD33" i="19"/>
  <c r="T33" i="19"/>
  <c r="AP33" i="19"/>
  <c r="Y33" i="19"/>
  <c r="AN33" i="19"/>
  <c r="BS33" i="19"/>
  <c r="AH33" i="19"/>
  <c r="AY33" i="19"/>
  <c r="AW33" i="19"/>
  <c r="AL33" i="19"/>
  <c r="AI33" i="19"/>
  <c r="L32" i="19"/>
  <c r="H32" i="19"/>
  <c r="J32" i="19"/>
  <c r="I32" i="19"/>
  <c r="E32" i="19" s="1"/>
  <c r="E31" i="19"/>
  <c r="F31" i="19"/>
  <c r="AS33" i="19" l="1"/>
  <c r="AT33" i="19"/>
  <c r="AV33" i="19"/>
  <c r="AR33" i="19"/>
  <c r="F32" i="19"/>
  <c r="J33" i="19"/>
  <c r="H33" i="19"/>
  <c r="L33" i="19"/>
  <c r="I33" i="19"/>
  <c r="AK34" i="19"/>
  <c r="AN34" i="19"/>
  <c r="V34" i="19"/>
  <c r="BC34" i="19"/>
  <c r="BD34" i="19"/>
  <c r="P34" i="19"/>
  <c r="AJ34" i="19"/>
  <c r="B35" i="19"/>
  <c r="BN34" i="19"/>
  <c r="AD34" i="19"/>
  <c r="O34" i="19"/>
  <c r="T34" i="19"/>
  <c r="AH34" i="19"/>
  <c r="Q34" i="19"/>
  <c r="BA34" i="19"/>
  <c r="BP34" i="19"/>
  <c r="AY34" i="19"/>
  <c r="BO34" i="19"/>
  <c r="AI34" i="19"/>
  <c r="BR34" i="19"/>
  <c r="AG34" i="19"/>
  <c r="BQ34" i="19"/>
  <c r="AB34" i="19"/>
  <c r="Z34" i="19"/>
  <c r="AE34" i="19"/>
  <c r="BL34" i="19"/>
  <c r="N34" i="19"/>
  <c r="BB34" i="19"/>
  <c r="BT34" i="19"/>
  <c r="BM34" i="19"/>
  <c r="AW34" i="19"/>
  <c r="M34" i="19"/>
  <c r="U34" i="19"/>
  <c r="AO34" i="19"/>
  <c r="W34" i="19"/>
  <c r="AM34" i="19"/>
  <c r="AF34" i="19"/>
  <c r="Y34" i="19"/>
  <c r="AP34" i="19"/>
  <c r="AA34" i="19"/>
  <c r="AL34" i="19"/>
  <c r="AC34" i="19"/>
  <c r="R34" i="19"/>
  <c r="AX34" i="19"/>
  <c r="BS34" i="19"/>
  <c r="S34" i="19"/>
  <c r="AZ34" i="19"/>
  <c r="X34" i="19"/>
  <c r="BE34" i="19"/>
  <c r="BK33" i="19"/>
  <c r="BG33" i="19"/>
  <c r="BI33" i="19"/>
  <c r="BH33" i="19"/>
  <c r="D32" i="19"/>
  <c r="F33" i="19" l="1"/>
  <c r="AV34" i="19"/>
  <c r="AR34" i="19"/>
  <c r="AT34" i="19"/>
  <c r="AS34" i="19"/>
  <c r="D33" i="19"/>
  <c r="BK34" i="19"/>
  <c r="BH34" i="19"/>
  <c r="BI34" i="19"/>
  <c r="BG34" i="19"/>
  <c r="L34" i="19"/>
  <c r="H34" i="19"/>
  <c r="I34" i="19"/>
  <c r="J34" i="19"/>
  <c r="AF35" i="19"/>
  <c r="V35" i="19"/>
  <c r="BS35" i="19"/>
  <c r="AA35" i="19"/>
  <c r="BR35" i="19"/>
  <c r="AH35" i="19"/>
  <c r="O35" i="19"/>
  <c r="AC35" i="19"/>
  <c r="AI35" i="19"/>
  <c r="S35" i="19"/>
  <c r="BO35" i="19"/>
  <c r="AG35" i="19"/>
  <c r="M35" i="19"/>
  <c r="AE35" i="19"/>
  <c r="T35" i="19"/>
  <c r="AL35" i="19"/>
  <c r="BE35" i="19"/>
  <c r="BC35" i="19"/>
  <c r="W35" i="19"/>
  <c r="AZ35" i="19"/>
  <c r="AY35" i="19"/>
  <c r="Y35" i="19"/>
  <c r="R35" i="19"/>
  <c r="BN35" i="19"/>
  <c r="BA35" i="19"/>
  <c r="N35" i="19"/>
  <c r="AO35" i="19"/>
  <c r="BL35" i="19"/>
  <c r="BT35" i="19"/>
  <c r="U35" i="19"/>
  <c r="BD35" i="19"/>
  <c r="Q35" i="19"/>
  <c r="BB35" i="19"/>
  <c r="B36" i="19"/>
  <c r="AW35" i="19"/>
  <c r="X35" i="19"/>
  <c r="AM35" i="19"/>
  <c r="BQ35" i="19"/>
  <c r="AN35" i="19"/>
  <c r="BP35" i="19"/>
  <c r="AD35" i="19"/>
  <c r="AP35" i="19"/>
  <c r="AB35" i="19"/>
  <c r="BM35" i="19"/>
  <c r="AX35" i="19"/>
  <c r="P35" i="19"/>
  <c r="AK35" i="19"/>
  <c r="AJ35" i="19"/>
  <c r="Z35" i="19"/>
  <c r="E33" i="19"/>
  <c r="D34" i="19" l="1"/>
  <c r="F34" i="19"/>
  <c r="AR35" i="19"/>
  <c r="AS35" i="19"/>
  <c r="AV35" i="19"/>
  <c r="AT35" i="19"/>
  <c r="E34" i="19"/>
  <c r="I35" i="19"/>
  <c r="E35" i="19" s="1"/>
  <c r="J35" i="19"/>
  <c r="H35" i="19"/>
  <c r="L35" i="19"/>
  <c r="AD36" i="19"/>
  <c r="BB36" i="19"/>
  <c r="BA36" i="19"/>
  <c r="AM36" i="19"/>
  <c r="BE36" i="19"/>
  <c r="AG36" i="19"/>
  <c r="AA36" i="19"/>
  <c r="O36" i="19"/>
  <c r="BR36" i="19"/>
  <c r="AK36" i="19"/>
  <c r="BS36" i="19"/>
  <c r="AB36" i="19"/>
  <c r="BM36" i="19"/>
  <c r="M36" i="19"/>
  <c r="BQ36" i="19"/>
  <c r="Z36" i="19"/>
  <c r="T36" i="19"/>
  <c r="S36" i="19"/>
  <c r="AN36" i="19"/>
  <c r="V36" i="19"/>
  <c r="Y36" i="19"/>
  <c r="BT36" i="19"/>
  <c r="AH36" i="19"/>
  <c r="N36" i="19"/>
  <c r="BL36" i="19"/>
  <c r="U36" i="19"/>
  <c r="BN36" i="19"/>
  <c r="BP36" i="19"/>
  <c r="P36" i="19"/>
  <c r="AF36" i="19"/>
  <c r="BC36" i="19"/>
  <c r="BD36" i="19"/>
  <c r="AE36" i="19"/>
  <c r="Q36" i="19"/>
  <c r="AZ36" i="19"/>
  <c r="AJ36" i="19"/>
  <c r="AY36" i="19"/>
  <c r="AC36" i="19"/>
  <c r="R36" i="19"/>
  <c r="W36" i="19"/>
  <c r="B37" i="19"/>
  <c r="AL36" i="19"/>
  <c r="X36" i="19"/>
  <c r="BO36" i="19"/>
  <c r="AX36" i="19"/>
  <c r="AI36" i="19"/>
  <c r="AO36" i="19"/>
  <c r="AW36" i="19"/>
  <c r="AP36" i="19"/>
  <c r="BK35" i="19"/>
  <c r="BH35" i="19"/>
  <c r="BI35" i="19"/>
  <c r="BG35" i="19"/>
  <c r="F35" i="19" l="1"/>
  <c r="J36" i="19"/>
  <c r="I36" i="19"/>
  <c r="L36" i="19"/>
  <c r="H36" i="19"/>
  <c r="M37" i="19"/>
  <c r="U37" i="19"/>
  <c r="AI37" i="19"/>
  <c r="AW37" i="19"/>
  <c r="BE37" i="19"/>
  <c r="AE37" i="19"/>
  <c r="AC37" i="19"/>
  <c r="AK37" i="19"/>
  <c r="AX37" i="19"/>
  <c r="O37" i="19"/>
  <c r="BC37" i="19"/>
  <c r="P37" i="19"/>
  <c r="BD37" i="19"/>
  <c r="B38" i="19"/>
  <c r="R37" i="19"/>
  <c r="AB37" i="19"/>
  <c r="AO37" i="19"/>
  <c r="AL37" i="19"/>
  <c r="BL37" i="19"/>
  <c r="V37" i="19"/>
  <c r="N37" i="19"/>
  <c r="AY37" i="19"/>
  <c r="BB37" i="19"/>
  <c r="Q37" i="19"/>
  <c r="T37" i="19"/>
  <c r="AH37" i="19"/>
  <c r="AZ37" i="19"/>
  <c r="BQ37" i="19"/>
  <c r="S37" i="19"/>
  <c r="BN37" i="19"/>
  <c r="AF37" i="19"/>
  <c r="BA37" i="19"/>
  <c r="AD37" i="19"/>
  <c r="AN37" i="19"/>
  <c r="BR37" i="19"/>
  <c r="X37" i="19"/>
  <c r="AM37" i="19"/>
  <c r="AP37" i="19"/>
  <c r="W37" i="19"/>
  <c r="BP37" i="19"/>
  <c r="AG37" i="19"/>
  <c r="AJ37" i="19"/>
  <c r="BS37" i="19"/>
  <c r="BT37" i="19"/>
  <c r="AA37" i="19"/>
  <c r="Z37" i="19"/>
  <c r="BO37" i="19"/>
  <c r="BM37" i="19"/>
  <c r="Y37" i="19"/>
  <c r="BG36" i="19"/>
  <c r="BH36" i="19"/>
  <c r="BI36" i="19"/>
  <c r="BK36" i="19"/>
  <c r="AT36" i="19"/>
  <c r="AV36" i="19"/>
  <c r="AR36" i="19"/>
  <c r="AS36" i="19"/>
  <c r="D35" i="19"/>
  <c r="AV37" i="19" l="1"/>
  <c r="AR37" i="19"/>
  <c r="AT37" i="19"/>
  <c r="AS37" i="19"/>
  <c r="I37" i="19"/>
  <c r="J37" i="19"/>
  <c r="L37" i="19"/>
  <c r="H37" i="19"/>
  <c r="D37" i="19" s="1"/>
  <c r="D36" i="19"/>
  <c r="BG37" i="19"/>
  <c r="BH37" i="19"/>
  <c r="BK37" i="19"/>
  <c r="BI37" i="19"/>
  <c r="S38" i="19"/>
  <c r="V38" i="19"/>
  <c r="AX38" i="19"/>
  <c r="BE38" i="19"/>
  <c r="BO38" i="19"/>
  <c r="BM38" i="19"/>
  <c r="BD38" i="19"/>
  <c r="AH38" i="19"/>
  <c r="AE38" i="19"/>
  <c r="AZ38" i="19"/>
  <c r="Y38" i="19"/>
  <c r="X38" i="19"/>
  <c r="B39" i="19"/>
  <c r="BT38" i="19"/>
  <c r="AC38" i="19"/>
  <c r="W38" i="19"/>
  <c r="Q38" i="19"/>
  <c r="Z38" i="19"/>
  <c r="O38" i="19"/>
  <c r="R38" i="19"/>
  <c r="BA38" i="19"/>
  <c r="BB38" i="19"/>
  <c r="BC38" i="19"/>
  <c r="BP38" i="19"/>
  <c r="AJ38" i="19"/>
  <c r="AI38" i="19"/>
  <c r="AL38" i="19"/>
  <c r="AY38" i="19"/>
  <c r="AG38" i="19"/>
  <c r="N38" i="19"/>
  <c r="M38" i="19"/>
  <c r="U38" i="19"/>
  <c r="P38" i="19"/>
  <c r="AW38" i="19"/>
  <c r="AN38" i="19"/>
  <c r="AP38" i="19"/>
  <c r="BR38" i="19"/>
  <c r="AA38" i="19"/>
  <c r="BS38" i="19"/>
  <c r="AO38" i="19"/>
  <c r="AK38" i="19"/>
  <c r="AM38" i="19"/>
  <c r="BL38" i="19"/>
  <c r="BN38" i="19"/>
  <c r="AB38" i="19"/>
  <c r="AD38" i="19"/>
  <c r="BQ38" i="19"/>
  <c r="AF38" i="19"/>
  <c r="T38" i="19"/>
  <c r="E36" i="19"/>
  <c r="F36" i="19"/>
  <c r="F37" i="19" l="1"/>
  <c r="AV38" i="19"/>
  <c r="AR38" i="19"/>
  <c r="AS38" i="19"/>
  <c r="AT38" i="19"/>
  <c r="E37" i="19"/>
  <c r="L38" i="19"/>
  <c r="H38" i="19"/>
  <c r="J38" i="19"/>
  <c r="I38" i="19"/>
  <c r="AY39" i="19"/>
  <c r="AL39" i="19"/>
  <c r="BS39" i="19"/>
  <c r="AE39" i="19"/>
  <c r="AC39" i="19"/>
  <c r="O39" i="19"/>
  <c r="BM39" i="19"/>
  <c r="BP39" i="19"/>
  <c r="BQ39" i="19"/>
  <c r="AO39" i="19"/>
  <c r="BD39" i="19"/>
  <c r="N39" i="19"/>
  <c r="W39" i="19"/>
  <c r="AN39" i="19"/>
  <c r="BA39" i="19"/>
  <c r="BO39" i="19"/>
  <c r="BL39" i="19"/>
  <c r="AF39" i="19"/>
  <c r="Y39" i="19"/>
  <c r="AA39" i="19"/>
  <c r="BB39" i="19"/>
  <c r="BC39" i="19"/>
  <c r="AB39" i="19"/>
  <c r="AM39" i="19"/>
  <c r="AK39" i="19"/>
  <c r="AH39" i="19"/>
  <c r="Z39" i="19"/>
  <c r="AX39" i="19"/>
  <c r="AZ39" i="19"/>
  <c r="AP39" i="19"/>
  <c r="U39" i="19"/>
  <c r="S39" i="19"/>
  <c r="BR39" i="19"/>
  <c r="B40" i="19"/>
  <c r="T39" i="19"/>
  <c r="AJ39" i="19"/>
  <c r="AW39" i="19"/>
  <c r="AI39" i="19"/>
  <c r="M39" i="19"/>
  <c r="X39" i="19"/>
  <c r="R39" i="19"/>
  <c r="AD39" i="19"/>
  <c r="BN39" i="19"/>
  <c r="BT39" i="19"/>
  <c r="Q39" i="19"/>
  <c r="P39" i="19"/>
  <c r="AG39" i="19"/>
  <c r="BE39" i="19"/>
  <c r="V39" i="19"/>
  <c r="BH38" i="19"/>
  <c r="BI38" i="19"/>
  <c r="BG38" i="19"/>
  <c r="BK38" i="19"/>
  <c r="F38" i="19" l="1"/>
  <c r="D38" i="19"/>
  <c r="AV39" i="19"/>
  <c r="AR39" i="19"/>
  <c r="AS39" i="19"/>
  <c r="AT39" i="19"/>
  <c r="L39" i="19"/>
  <c r="I39" i="19"/>
  <c r="E39" i="19" s="1"/>
  <c r="J39" i="19"/>
  <c r="H39" i="19"/>
  <c r="AJ40" i="19"/>
  <c r="BD40" i="19"/>
  <c r="BR40" i="19"/>
  <c r="AA40" i="19"/>
  <c r="AZ40" i="19"/>
  <c r="AF40" i="19"/>
  <c r="AK40" i="19"/>
  <c r="BE40" i="19"/>
  <c r="T40" i="19"/>
  <c r="BN40" i="19"/>
  <c r="AB40" i="19"/>
  <c r="AL40" i="19"/>
  <c r="W40" i="19"/>
  <c r="AO40" i="19"/>
  <c r="BT40" i="19"/>
  <c r="B41" i="19"/>
  <c r="AE40" i="19"/>
  <c r="AX40" i="19"/>
  <c r="BL40" i="19"/>
  <c r="U40" i="19"/>
  <c r="AN40" i="19"/>
  <c r="V40" i="19"/>
  <c r="R40" i="19"/>
  <c r="BC40" i="19"/>
  <c r="BO40" i="19"/>
  <c r="AP40" i="19"/>
  <c r="BA40" i="19"/>
  <c r="N40" i="19"/>
  <c r="BS40" i="19"/>
  <c r="AD40" i="19"/>
  <c r="AG40" i="19"/>
  <c r="BM40" i="19"/>
  <c r="M40" i="19"/>
  <c r="S40" i="19"/>
  <c r="P40" i="19"/>
  <c r="AH40" i="19"/>
  <c r="AY40" i="19"/>
  <c r="AI40" i="19"/>
  <c r="O40" i="19"/>
  <c r="Q40" i="19"/>
  <c r="Z40" i="19"/>
  <c r="AW40" i="19"/>
  <c r="BP40" i="19"/>
  <c r="AC40" i="19"/>
  <c r="X40" i="19"/>
  <c r="AM40" i="19"/>
  <c r="BB40" i="19"/>
  <c r="BQ40" i="19"/>
  <c r="Y40" i="19"/>
  <c r="BH39" i="19"/>
  <c r="BK39" i="19"/>
  <c r="BG39" i="19"/>
  <c r="BI39" i="19"/>
  <c r="E38" i="19"/>
  <c r="F39" i="19" l="1"/>
  <c r="D39" i="19"/>
  <c r="BP41" i="19"/>
  <c r="AD41" i="19"/>
  <c r="AI41" i="19"/>
  <c r="P41" i="19"/>
  <c r="U41" i="19"/>
  <c r="BL41" i="19"/>
  <c r="BA41" i="19"/>
  <c r="M41" i="19"/>
  <c r="Y41" i="19"/>
  <c r="AW41" i="19"/>
  <c r="B42" i="19"/>
  <c r="V41" i="19"/>
  <c r="BD41" i="19"/>
  <c r="AO41" i="19"/>
  <c r="BM41" i="19"/>
  <c r="AB41" i="19"/>
  <c r="AE41" i="19"/>
  <c r="Q41" i="19"/>
  <c r="N41" i="19"/>
  <c r="AP41" i="19"/>
  <c r="Z41" i="19"/>
  <c r="AC41" i="19"/>
  <c r="BQ41" i="19"/>
  <c r="BC41" i="19"/>
  <c r="BB41" i="19"/>
  <c r="W41" i="19"/>
  <c r="BE41" i="19"/>
  <c r="AJ41" i="19"/>
  <c r="AN41" i="19"/>
  <c r="BN41" i="19"/>
  <c r="R41" i="19"/>
  <c r="X41" i="19"/>
  <c r="AF41" i="19"/>
  <c r="AL41" i="19"/>
  <c r="AZ41" i="19"/>
  <c r="BO41" i="19"/>
  <c r="BR41" i="19"/>
  <c r="T41" i="19"/>
  <c r="AY41" i="19"/>
  <c r="AM41" i="19"/>
  <c r="AA41" i="19"/>
  <c r="O41" i="19"/>
  <c r="BS41" i="19"/>
  <c r="AH41" i="19"/>
  <c r="AX41" i="19"/>
  <c r="BT41" i="19"/>
  <c r="AG41" i="19"/>
  <c r="S41" i="19"/>
  <c r="AK41" i="19"/>
  <c r="BI40" i="19"/>
  <c r="BK40" i="19"/>
  <c r="BH40" i="19"/>
  <c r="BG40" i="19"/>
  <c r="AS40" i="19"/>
  <c r="AT40" i="19"/>
  <c r="AV40" i="19"/>
  <c r="AR40" i="19"/>
  <c r="H40" i="19"/>
  <c r="J40" i="19"/>
  <c r="L40" i="19"/>
  <c r="I40" i="19"/>
  <c r="D40" i="19" l="1"/>
  <c r="L41" i="19"/>
  <c r="H41" i="19"/>
  <c r="I41" i="19"/>
  <c r="J41" i="19"/>
  <c r="E40" i="19"/>
  <c r="F40" i="19"/>
  <c r="AG42" i="19"/>
  <c r="BC42" i="19"/>
  <c r="BB42" i="19"/>
  <c r="AA42" i="19"/>
  <c r="AX42" i="19"/>
  <c r="AP42" i="19"/>
  <c r="AW42" i="19"/>
  <c r="BR42" i="19"/>
  <c r="Y42" i="19"/>
  <c r="AH42" i="19"/>
  <c r="BD42" i="19"/>
  <c r="BT42" i="19"/>
  <c r="T42" i="19"/>
  <c r="AN42" i="19"/>
  <c r="W42" i="19"/>
  <c r="AF42" i="19"/>
  <c r="BS42" i="19"/>
  <c r="BM42" i="19"/>
  <c r="AC42" i="19"/>
  <c r="AJ42" i="19"/>
  <c r="BL42" i="19"/>
  <c r="O42" i="19"/>
  <c r="X42" i="19"/>
  <c r="N42" i="19"/>
  <c r="P42" i="19"/>
  <c r="Q42" i="19"/>
  <c r="AK42" i="19"/>
  <c r="BQ42" i="19"/>
  <c r="AZ42" i="19"/>
  <c r="B43" i="19"/>
  <c r="AO42" i="19"/>
  <c r="V42" i="19"/>
  <c r="S42" i="19"/>
  <c r="R42" i="19"/>
  <c r="AD42" i="19"/>
  <c r="U42" i="19"/>
  <c r="AM42" i="19"/>
  <c r="BN42" i="19"/>
  <c r="Z42" i="19"/>
  <c r="M42" i="19"/>
  <c r="AY42" i="19"/>
  <c r="AB42" i="19"/>
  <c r="AE42" i="19"/>
  <c r="BA42" i="19"/>
  <c r="AL42" i="19"/>
  <c r="BO42" i="19"/>
  <c r="BP42" i="19"/>
  <c r="BE42" i="19"/>
  <c r="AI42" i="19"/>
  <c r="BK41" i="19"/>
  <c r="BG41" i="19"/>
  <c r="BH41" i="19"/>
  <c r="BI41" i="19"/>
  <c r="AS41" i="19"/>
  <c r="AV41" i="19"/>
  <c r="AR41" i="19"/>
  <c r="AT41" i="19"/>
  <c r="H42" i="19" l="1"/>
  <c r="I42" i="19"/>
  <c r="J42" i="19"/>
  <c r="L42" i="19"/>
  <c r="AV42" i="19"/>
  <c r="AR42" i="19"/>
  <c r="AT42" i="19"/>
  <c r="AS42" i="19"/>
  <c r="E41" i="19"/>
  <c r="F41" i="19"/>
  <c r="BI42" i="19"/>
  <c r="BG42" i="19"/>
  <c r="BH42" i="19"/>
  <c r="BK42" i="19"/>
  <c r="D41" i="19"/>
  <c r="U43" i="19"/>
  <c r="AY43" i="19"/>
  <c r="AM43" i="19"/>
  <c r="BC43" i="19"/>
  <c r="BN43" i="19"/>
  <c r="AE43" i="19"/>
  <c r="AX43" i="19"/>
  <c r="AN43" i="19"/>
  <c r="AO43" i="19"/>
  <c r="Q43" i="19"/>
  <c r="N43" i="19"/>
  <c r="BM43" i="19"/>
  <c r="AH43" i="19"/>
  <c r="AP43" i="19"/>
  <c r="AL43" i="19"/>
  <c r="T43" i="19"/>
  <c r="M43" i="19"/>
  <c r="AD43" i="19"/>
  <c r="AI43" i="19"/>
  <c r="BR43" i="19"/>
  <c r="AC43" i="19"/>
  <c r="X43" i="19"/>
  <c r="BL43" i="19"/>
  <c r="AK43" i="19"/>
  <c r="V43" i="19"/>
  <c r="BQ43" i="19"/>
  <c r="Y43" i="19"/>
  <c r="B44" i="19"/>
  <c r="R43" i="19"/>
  <c r="BS43" i="19"/>
  <c r="BE43" i="19"/>
  <c r="AA43" i="19"/>
  <c r="BB43" i="19"/>
  <c r="AF43" i="19"/>
  <c r="BT43" i="19"/>
  <c r="W43" i="19"/>
  <c r="P43" i="19"/>
  <c r="BO43" i="19"/>
  <c r="BD43" i="19"/>
  <c r="AW43" i="19"/>
  <c r="S43" i="19"/>
  <c r="AB43" i="19"/>
  <c r="AG43" i="19"/>
  <c r="AJ43" i="19"/>
  <c r="Z43" i="19"/>
  <c r="BA43" i="19"/>
  <c r="O43" i="19"/>
  <c r="AZ43" i="19"/>
  <c r="BP43" i="19"/>
  <c r="AS43" i="19" l="1"/>
  <c r="AT43" i="19"/>
  <c r="AR43" i="19"/>
  <c r="AV43" i="19"/>
  <c r="BG43" i="19"/>
  <c r="BI43" i="19"/>
  <c r="BH43" i="19"/>
  <c r="BK43" i="19"/>
  <c r="J43" i="19"/>
  <c r="L43" i="19"/>
  <c r="H43" i="19"/>
  <c r="I43" i="19"/>
  <c r="F42" i="19"/>
  <c r="E42" i="19"/>
  <c r="N44" i="19"/>
  <c r="S44" i="19"/>
  <c r="AP44" i="19"/>
  <c r="BT44" i="19"/>
  <c r="AY44" i="19"/>
  <c r="AC44" i="19"/>
  <c r="AX44" i="19"/>
  <c r="BA44" i="19"/>
  <c r="AM44" i="19"/>
  <c r="AO44" i="19"/>
  <c r="BR44" i="19"/>
  <c r="BC44" i="19"/>
  <c r="AH44" i="19"/>
  <c r="AK44" i="19"/>
  <c r="AL44" i="19"/>
  <c r="AN44" i="19"/>
  <c r="BS44" i="19"/>
  <c r="BD44" i="19"/>
  <c r="AZ44" i="19"/>
  <c r="AI44" i="19"/>
  <c r="BO44" i="19"/>
  <c r="W44" i="19"/>
  <c r="P44" i="19"/>
  <c r="BB44" i="19"/>
  <c r="V44" i="19"/>
  <c r="T44" i="19"/>
  <c r="B45" i="19"/>
  <c r="AB44" i="19"/>
  <c r="AW44" i="19"/>
  <c r="AD44" i="19"/>
  <c r="BM44" i="19"/>
  <c r="Q44" i="19"/>
  <c r="O44" i="19"/>
  <c r="AF44" i="19"/>
  <c r="AE44" i="19"/>
  <c r="AG44" i="19"/>
  <c r="AA44" i="19"/>
  <c r="X44" i="19"/>
  <c r="U44" i="19"/>
  <c r="BP44" i="19"/>
  <c r="R44" i="19"/>
  <c r="Z44" i="19"/>
  <c r="AJ44" i="19"/>
  <c r="BL44" i="19"/>
  <c r="BQ44" i="19"/>
  <c r="M44" i="19"/>
  <c r="Y44" i="19"/>
  <c r="BE44" i="19"/>
  <c r="BN44" i="19"/>
  <c r="D42" i="19"/>
  <c r="F43" i="19" l="1"/>
  <c r="AJ45" i="19"/>
  <c r="R45" i="19"/>
  <c r="AM45" i="19"/>
  <c r="BL45" i="19"/>
  <c r="AE45" i="19"/>
  <c r="AZ45" i="19"/>
  <c r="BR45" i="19"/>
  <c r="X45" i="19"/>
  <c r="AP45" i="19"/>
  <c r="BE45" i="19"/>
  <c r="AK45" i="19"/>
  <c r="AB45" i="19"/>
  <c r="Y45" i="19"/>
  <c r="S45" i="19"/>
  <c r="BN45" i="19"/>
  <c r="AI45" i="19"/>
  <c r="AN45" i="19"/>
  <c r="AF45" i="19"/>
  <c r="N45" i="19"/>
  <c r="M45" i="19"/>
  <c r="BT45" i="19"/>
  <c r="Q45" i="19"/>
  <c r="AY45" i="19"/>
  <c r="AL45" i="19"/>
  <c r="BB45" i="19"/>
  <c r="B46" i="19"/>
  <c r="T45" i="19"/>
  <c r="BA45" i="19"/>
  <c r="BO45" i="19"/>
  <c r="W45" i="19"/>
  <c r="AD45" i="19"/>
  <c r="BC45" i="19"/>
  <c r="P45" i="19"/>
  <c r="BP45" i="19"/>
  <c r="AH45" i="19"/>
  <c r="AX45" i="19"/>
  <c r="U45" i="19"/>
  <c r="O45" i="19"/>
  <c r="Z45" i="19"/>
  <c r="AG45" i="19"/>
  <c r="AW45" i="19"/>
  <c r="BD45" i="19"/>
  <c r="AO45" i="19"/>
  <c r="AA45" i="19"/>
  <c r="BQ45" i="19"/>
  <c r="V45" i="19"/>
  <c r="BM45" i="19"/>
  <c r="AC45" i="19"/>
  <c r="BS45" i="19"/>
  <c r="E43" i="19"/>
  <c r="L44" i="19"/>
  <c r="H44" i="19"/>
  <c r="J44" i="19"/>
  <c r="F44" i="19" s="1"/>
  <c r="I44" i="19"/>
  <c r="E44" i="19" s="1"/>
  <c r="AV44" i="19"/>
  <c r="AR44" i="19"/>
  <c r="AT44" i="19"/>
  <c r="AS44" i="19"/>
  <c r="D43" i="19"/>
  <c r="BH44" i="19"/>
  <c r="BG44" i="19"/>
  <c r="BI44" i="19"/>
  <c r="BK44" i="19"/>
  <c r="D44" i="19" l="1"/>
  <c r="L45" i="19"/>
  <c r="H45" i="19"/>
  <c r="I45" i="19"/>
  <c r="J45" i="19"/>
  <c r="BH45" i="19"/>
  <c r="BG45" i="19"/>
  <c r="BI45" i="19"/>
  <c r="BK45" i="19"/>
  <c r="M46" i="19"/>
  <c r="P46" i="19"/>
  <c r="BA46" i="19"/>
  <c r="AW46" i="19"/>
  <c r="BC46" i="19"/>
  <c r="AN46" i="19"/>
  <c r="T46" i="19"/>
  <c r="AK46" i="19"/>
  <c r="BO46" i="19"/>
  <c r="BN46" i="19"/>
  <c r="B47" i="19"/>
  <c r="AC46" i="19"/>
  <c r="S46" i="19"/>
  <c r="BD46" i="19"/>
  <c r="R46" i="19"/>
  <c r="AM46" i="19"/>
  <c r="AO46" i="19"/>
  <c r="V46" i="19"/>
  <c r="AY46" i="19"/>
  <c r="BS46" i="19"/>
  <c r="AF46" i="19"/>
  <c r="AX46" i="19"/>
  <c r="AB46" i="19"/>
  <c r="AL46" i="19"/>
  <c r="W46" i="19"/>
  <c r="AH46" i="19"/>
  <c r="O46" i="19"/>
  <c r="AZ46" i="19"/>
  <c r="AD46" i="19"/>
  <c r="AI46" i="19"/>
  <c r="U46" i="19"/>
  <c r="Z46" i="19"/>
  <c r="BP46" i="19"/>
  <c r="AG46" i="19"/>
  <c r="BQ46" i="19"/>
  <c r="BT46" i="19"/>
  <c r="BM46" i="19"/>
  <c r="N46" i="19"/>
  <c r="AE46" i="19"/>
  <c r="Q46" i="19"/>
  <c r="BR46" i="19"/>
  <c r="AJ46" i="19"/>
  <c r="Y46" i="19"/>
  <c r="BL46" i="19"/>
  <c r="BB46" i="19"/>
  <c r="X46" i="19"/>
  <c r="BE46" i="19"/>
  <c r="AA46" i="19"/>
  <c r="AP46" i="19"/>
  <c r="AR45" i="19"/>
  <c r="AV45" i="19"/>
  <c r="AS45" i="19"/>
  <c r="AT45" i="19"/>
  <c r="E45" i="19" l="1"/>
  <c r="BI46" i="19"/>
  <c r="BG46" i="19"/>
  <c r="BK46" i="19"/>
  <c r="BH46" i="19"/>
  <c r="F45" i="19"/>
  <c r="AI47" i="19"/>
  <c r="AF47" i="19"/>
  <c r="AG47" i="19"/>
  <c r="AD47" i="19"/>
  <c r="AJ47" i="19"/>
  <c r="AY47" i="19"/>
  <c r="U47" i="19"/>
  <c r="O47" i="19"/>
  <c r="AZ47" i="19"/>
  <c r="R47" i="19"/>
  <c r="BT47" i="19"/>
  <c r="AB47" i="19"/>
  <c r="BA47" i="19"/>
  <c r="BM47" i="19"/>
  <c r="W47" i="19"/>
  <c r="AL47" i="19"/>
  <c r="BC47" i="19"/>
  <c r="BO47" i="19"/>
  <c r="AW47" i="19"/>
  <c r="AC47" i="19"/>
  <c r="AO47" i="19"/>
  <c r="Z47" i="19"/>
  <c r="P47" i="19"/>
  <c r="BP47" i="19"/>
  <c r="BQ47" i="19"/>
  <c r="BL47" i="19"/>
  <c r="AA47" i="19"/>
  <c r="V47" i="19"/>
  <c r="Q47" i="19"/>
  <c r="BB47" i="19"/>
  <c r="BE47" i="19"/>
  <c r="AE47" i="19"/>
  <c r="Y47" i="19"/>
  <c r="S47" i="19"/>
  <c r="BD47" i="19"/>
  <c r="BR47" i="19"/>
  <c r="M47" i="19"/>
  <c r="BS47" i="19"/>
  <c r="T47" i="19"/>
  <c r="AP47" i="19"/>
  <c r="AM47" i="19"/>
  <c r="AN47" i="19"/>
  <c r="BN47" i="19"/>
  <c r="AH47" i="19"/>
  <c r="AK47" i="19"/>
  <c r="N47" i="19"/>
  <c r="B48" i="19"/>
  <c r="AX47" i="19"/>
  <c r="X47" i="19"/>
  <c r="D45" i="19"/>
  <c r="AR46" i="19"/>
  <c r="AS46" i="19"/>
  <c r="AT46" i="19"/>
  <c r="AV46" i="19"/>
  <c r="I46" i="19"/>
  <c r="J46" i="19"/>
  <c r="F46" i="19" s="1"/>
  <c r="L46" i="19"/>
  <c r="H46" i="19"/>
  <c r="E46" i="19" l="1"/>
  <c r="D46" i="19"/>
  <c r="BH47" i="19"/>
  <c r="BG47" i="19"/>
  <c r="BK47" i="19"/>
  <c r="BI47" i="19"/>
  <c r="AN48" i="19"/>
  <c r="Q48" i="19"/>
  <c r="BQ48" i="19"/>
  <c r="AM48" i="19"/>
  <c r="BN48" i="19"/>
  <c r="AG48" i="19"/>
  <c r="AE48" i="19"/>
  <c r="P48" i="19"/>
  <c r="Y48" i="19"/>
  <c r="AF48" i="19"/>
  <c r="S48" i="19"/>
  <c r="BL48" i="19"/>
  <c r="V48" i="19"/>
  <c r="U48" i="19"/>
  <c r="AW48" i="19"/>
  <c r="BE48" i="19"/>
  <c r="AP48" i="19"/>
  <c r="AJ48" i="19"/>
  <c r="BR48" i="19"/>
  <c r="AH48" i="19"/>
  <c r="AY48" i="19"/>
  <c r="AD48" i="19"/>
  <c r="T48" i="19"/>
  <c r="AX48" i="19"/>
  <c r="BS48" i="19"/>
  <c r="BB48" i="19"/>
  <c r="AO48" i="19"/>
  <c r="AL48" i="19"/>
  <c r="AI48" i="19"/>
  <c r="BA48" i="19"/>
  <c r="AB48" i="19"/>
  <c r="X48" i="19"/>
  <c r="BO48" i="19"/>
  <c r="BC48" i="19"/>
  <c r="AK48" i="19"/>
  <c r="B49" i="19"/>
  <c r="Z48" i="19"/>
  <c r="AZ48" i="19"/>
  <c r="AC48" i="19"/>
  <c r="BT48" i="19"/>
  <c r="M48" i="19"/>
  <c r="BP48" i="19"/>
  <c r="W48" i="19"/>
  <c r="BD48" i="19"/>
  <c r="R48" i="19"/>
  <c r="O48" i="19"/>
  <c r="N48" i="19"/>
  <c r="AA48" i="19"/>
  <c r="BM48" i="19"/>
  <c r="L47" i="19"/>
  <c r="H47" i="19"/>
  <c r="I47" i="19"/>
  <c r="E47" i="19" s="1"/>
  <c r="J47" i="19"/>
  <c r="AR47" i="19"/>
  <c r="AS47" i="19"/>
  <c r="AT47" i="19"/>
  <c r="AV47" i="19"/>
  <c r="D47" i="19" l="1"/>
  <c r="F47" i="19"/>
  <c r="H48" i="19"/>
  <c r="I48" i="19"/>
  <c r="L48" i="19"/>
  <c r="J48" i="19"/>
  <c r="AS48" i="19"/>
  <c r="AT48" i="19"/>
  <c r="AR48" i="19"/>
  <c r="AV48" i="19"/>
  <c r="AO49" i="19"/>
  <c r="W49" i="19"/>
  <c r="AJ49" i="19"/>
  <c r="R49" i="19"/>
  <c r="BM49" i="19"/>
  <c r="AL49" i="19"/>
  <c r="BQ49" i="19"/>
  <c r="AI49" i="19"/>
  <c r="BT49" i="19"/>
  <c r="AB49" i="19"/>
  <c r="AY49" i="19"/>
  <c r="AD49" i="19"/>
  <c r="BN49" i="19"/>
  <c r="Y49" i="19"/>
  <c r="BR49" i="19"/>
  <c r="AK49" i="19"/>
  <c r="BD49" i="19"/>
  <c r="X49" i="19"/>
  <c r="AA49" i="19"/>
  <c r="AE49" i="19"/>
  <c r="AW49" i="19"/>
  <c r="BP49" i="19"/>
  <c r="AM49" i="19"/>
  <c r="BO49" i="19"/>
  <c r="AF49" i="19"/>
  <c r="N49" i="19"/>
  <c r="BC49" i="19"/>
  <c r="O49" i="19"/>
  <c r="BE49" i="19"/>
  <c r="BL49" i="19"/>
  <c r="U49" i="19"/>
  <c r="BB49" i="19"/>
  <c r="Q49" i="19"/>
  <c r="P49" i="19"/>
  <c r="S49" i="19"/>
  <c r="V49" i="19"/>
  <c r="M49" i="19"/>
  <c r="AP49" i="19"/>
  <c r="AX49" i="19"/>
  <c r="AZ49" i="19"/>
  <c r="B50" i="19"/>
  <c r="AH49" i="19"/>
  <c r="T49" i="19"/>
  <c r="BA49" i="19"/>
  <c r="BS49" i="19"/>
  <c r="AN49" i="19"/>
  <c r="AG49" i="19"/>
  <c r="Z49" i="19"/>
  <c r="AC49" i="19"/>
  <c r="BK48" i="19"/>
  <c r="BG48" i="19"/>
  <c r="BH48" i="19"/>
  <c r="BI48" i="19"/>
  <c r="BI49" i="19" l="1"/>
  <c r="BG49" i="19"/>
  <c r="BH49" i="19"/>
  <c r="BK49" i="19"/>
  <c r="J49" i="19"/>
  <c r="F49" i="19" s="1"/>
  <c r="I49" i="19"/>
  <c r="E49" i="19" s="1"/>
  <c r="H49" i="19"/>
  <c r="L49" i="19"/>
  <c r="AR49" i="19"/>
  <c r="AS49" i="19"/>
  <c r="AT49" i="19"/>
  <c r="AV49" i="19"/>
  <c r="F48" i="19"/>
  <c r="E48" i="19"/>
  <c r="AX50" i="19"/>
  <c r="BO50" i="19"/>
  <c r="BP50" i="19"/>
  <c r="N50" i="19"/>
  <c r="AF50" i="19"/>
  <c r="AM50" i="19"/>
  <c r="S50" i="19"/>
  <c r="BC50" i="19"/>
  <c r="AN50" i="19"/>
  <c r="AO50" i="19"/>
  <c r="BL50" i="19"/>
  <c r="BQ50" i="19"/>
  <c r="U50" i="19"/>
  <c r="BM50" i="19"/>
  <c r="AI50" i="19"/>
  <c r="AW50" i="19"/>
  <c r="AJ50" i="19"/>
  <c r="AC50" i="19"/>
  <c r="AP50" i="19"/>
  <c r="P50" i="19"/>
  <c r="W50" i="19"/>
  <c r="BB50" i="19"/>
  <c r="AK50" i="19"/>
  <c r="AY50" i="19"/>
  <c r="AG50" i="19"/>
  <c r="BA50" i="19"/>
  <c r="Y50" i="19"/>
  <c r="AL50" i="19"/>
  <c r="BN50" i="19"/>
  <c r="BD50" i="19"/>
  <c r="BS50" i="19"/>
  <c r="AE50" i="19"/>
  <c r="AZ50" i="19"/>
  <c r="T50" i="19"/>
  <c r="M50" i="19"/>
  <c r="V50" i="19"/>
  <c r="AH50" i="19"/>
  <c r="Z50" i="19"/>
  <c r="R50" i="19"/>
  <c r="X50" i="19"/>
  <c r="AB50" i="19"/>
  <c r="B51" i="19"/>
  <c r="AA50" i="19"/>
  <c r="BT50" i="19"/>
  <c r="BE50" i="19"/>
  <c r="Q50" i="19"/>
  <c r="BR50" i="19"/>
  <c r="O50" i="19"/>
  <c r="AD50" i="19"/>
  <c r="D48" i="19"/>
  <c r="D49" i="19" l="1"/>
  <c r="BR51" i="19"/>
  <c r="AN51" i="19"/>
  <c r="AW51" i="19"/>
  <c r="BD51" i="19"/>
  <c r="P51" i="19"/>
  <c r="BQ51" i="19"/>
  <c r="BC51" i="19"/>
  <c r="AL51" i="19"/>
  <c r="AG51" i="19"/>
  <c r="BA51" i="19"/>
  <c r="AX51" i="19"/>
  <c r="S51" i="19"/>
  <c r="AJ51" i="19"/>
  <c r="AY51" i="19"/>
  <c r="AE51" i="19"/>
  <c r="AI51" i="19"/>
  <c r="AP51" i="19"/>
  <c r="BS51" i="19"/>
  <c r="Q51" i="19"/>
  <c r="AC51" i="19"/>
  <c r="AH51" i="19"/>
  <c r="X51" i="19"/>
  <c r="Y51" i="19"/>
  <c r="AB51" i="19"/>
  <c r="AZ51" i="19"/>
  <c r="BL51" i="19"/>
  <c r="BT51" i="19"/>
  <c r="AK51" i="19"/>
  <c r="AD51" i="19"/>
  <c r="AA51" i="19"/>
  <c r="N51" i="19"/>
  <c r="BO51" i="19"/>
  <c r="AF51" i="19"/>
  <c r="V51" i="19"/>
  <c r="T51" i="19"/>
  <c r="U51" i="19"/>
  <c r="AM51" i="19"/>
  <c r="M51" i="19"/>
  <c r="BM51" i="19"/>
  <c r="BE51" i="19"/>
  <c r="B52" i="19"/>
  <c r="O51" i="19"/>
  <c r="BP51" i="19"/>
  <c r="BN51" i="19"/>
  <c r="AO51" i="19"/>
  <c r="BB51" i="19"/>
  <c r="Z51" i="19"/>
  <c r="R51" i="19"/>
  <c r="W51" i="19"/>
  <c r="AR50" i="19"/>
  <c r="AS50" i="19"/>
  <c r="AV50" i="19"/>
  <c r="AT50" i="19"/>
  <c r="L50" i="19"/>
  <c r="J50" i="19"/>
  <c r="F50" i="19" s="1"/>
  <c r="I50" i="19"/>
  <c r="H50" i="19"/>
  <c r="BG50" i="19"/>
  <c r="BI50" i="19"/>
  <c r="BK50" i="19"/>
  <c r="BH50" i="19"/>
  <c r="E50" i="19" l="1"/>
  <c r="D50" i="19"/>
  <c r="J51" i="19"/>
  <c r="L51" i="19"/>
  <c r="H51" i="19"/>
  <c r="I51" i="19"/>
  <c r="AT51" i="19"/>
  <c r="AV51" i="19"/>
  <c r="AR51" i="19"/>
  <c r="AS51" i="19"/>
  <c r="BG51" i="19"/>
  <c r="BK51" i="19"/>
  <c r="BH51" i="19"/>
  <c r="BI51" i="19"/>
  <c r="Z52" i="19"/>
  <c r="AB52" i="19"/>
  <c r="BL52" i="19"/>
  <c r="P52" i="19"/>
  <c r="BE52" i="19"/>
  <c r="BO52" i="19"/>
  <c r="AC52" i="19"/>
  <c r="AH52" i="19"/>
  <c r="BR52" i="19"/>
  <c r="AO52" i="19"/>
  <c r="AP52" i="19"/>
  <c r="O52" i="19"/>
  <c r="W52" i="19"/>
  <c r="V52" i="19"/>
  <c r="S52" i="19"/>
  <c r="AN52" i="19"/>
  <c r="Y52" i="19"/>
  <c r="AE52" i="19"/>
  <c r="BS52" i="19"/>
  <c r="B53" i="19"/>
  <c r="X52" i="19"/>
  <c r="AA52" i="19"/>
  <c r="AX52" i="19"/>
  <c r="AF52" i="19"/>
  <c r="M52" i="19"/>
  <c r="N52" i="19"/>
  <c r="AM52" i="19"/>
  <c r="AG52" i="19"/>
  <c r="BT52" i="19"/>
  <c r="BP52" i="19"/>
  <c r="U52" i="19"/>
  <c r="BB52" i="19"/>
  <c r="T52" i="19"/>
  <c r="BM52" i="19"/>
  <c r="AZ52" i="19"/>
  <c r="AW52" i="19"/>
  <c r="R52" i="19"/>
  <c r="BD52" i="19"/>
  <c r="BC52" i="19"/>
  <c r="BQ52" i="19"/>
  <c r="AY52" i="19"/>
  <c r="AD52" i="19"/>
  <c r="AI52" i="19"/>
  <c r="Q52" i="19"/>
  <c r="AJ52" i="19"/>
  <c r="BN52" i="19"/>
  <c r="BA52" i="19"/>
  <c r="AK52" i="19"/>
  <c r="AL52" i="19"/>
  <c r="AV52" i="19" l="1"/>
  <c r="AT52" i="19"/>
  <c r="AS52" i="19"/>
  <c r="AR52" i="19"/>
  <c r="W53" i="19"/>
  <c r="T53" i="19"/>
  <c r="BA53" i="19"/>
  <c r="AI53" i="19"/>
  <c r="BM53" i="19"/>
  <c r="O53" i="19"/>
  <c r="AO53" i="19"/>
  <c r="AL53" i="19"/>
  <c r="X53" i="19"/>
  <c r="Z53" i="19"/>
  <c r="M53" i="19"/>
  <c r="AW53" i="19"/>
  <c r="BP53" i="19"/>
  <c r="AH53" i="19"/>
  <c r="AF53" i="19"/>
  <c r="Q53" i="19"/>
  <c r="BS53" i="19"/>
  <c r="BQ53" i="19"/>
  <c r="AM53" i="19"/>
  <c r="AA53" i="19"/>
  <c r="AN53" i="19"/>
  <c r="S53" i="19"/>
  <c r="AZ53" i="19"/>
  <c r="AB53" i="19"/>
  <c r="BB53" i="19"/>
  <c r="V53" i="19"/>
  <c r="AY53" i="19"/>
  <c r="AC53" i="19"/>
  <c r="AD53" i="19"/>
  <c r="P53" i="19"/>
  <c r="BO53" i="19"/>
  <c r="BN53" i="19"/>
  <c r="AX53" i="19"/>
  <c r="R53" i="19"/>
  <c r="B54" i="19"/>
  <c r="N53" i="19"/>
  <c r="BE53" i="19"/>
  <c r="AJ53" i="19"/>
  <c r="BC53" i="19"/>
  <c r="AK53" i="19"/>
  <c r="U53" i="19"/>
  <c r="AG53" i="19"/>
  <c r="Y53" i="19"/>
  <c r="BR53" i="19"/>
  <c r="BL53" i="19"/>
  <c r="AE53" i="19"/>
  <c r="BD53" i="19"/>
  <c r="AP53" i="19"/>
  <c r="BT53" i="19"/>
  <c r="BH52" i="19"/>
  <c r="BK52" i="19"/>
  <c r="BI52" i="19"/>
  <c r="BG52" i="19"/>
  <c r="I52" i="19"/>
  <c r="L52" i="19"/>
  <c r="H52" i="19"/>
  <c r="J52" i="19"/>
  <c r="E51" i="19"/>
  <c r="D51" i="19"/>
  <c r="F51" i="19"/>
  <c r="F52" i="19" l="1"/>
  <c r="D52" i="19"/>
  <c r="E52" i="19"/>
  <c r="AT53" i="19"/>
  <c r="AR53" i="19"/>
  <c r="AS53" i="19"/>
  <c r="AV53" i="19"/>
  <c r="AC54" i="19"/>
  <c r="X54" i="19"/>
  <c r="BM54" i="19"/>
  <c r="AX54" i="19"/>
  <c r="U54" i="19"/>
  <c r="AH54" i="19"/>
  <c r="AM54" i="19"/>
  <c r="M54" i="19"/>
  <c r="BT54" i="19"/>
  <c r="T54" i="19"/>
  <c r="AJ54" i="19"/>
  <c r="AL54" i="19"/>
  <c r="BB54" i="19"/>
  <c r="BA54" i="19"/>
  <c r="R54" i="19"/>
  <c r="BL54" i="19"/>
  <c r="BS54" i="19"/>
  <c r="Y54" i="19"/>
  <c r="AN54" i="19"/>
  <c r="S54" i="19"/>
  <c r="AO54" i="19"/>
  <c r="BC54" i="19"/>
  <c r="AP54" i="19"/>
  <c r="W54" i="19"/>
  <c r="AY54" i="19"/>
  <c r="AD54" i="19"/>
  <c r="AE54" i="19"/>
  <c r="AK54" i="19"/>
  <c r="B55" i="19"/>
  <c r="AZ54" i="19"/>
  <c r="AI54" i="19"/>
  <c r="AW54" i="19"/>
  <c r="AA54" i="19"/>
  <c r="BR54" i="19"/>
  <c r="Z54" i="19"/>
  <c r="BE54" i="19"/>
  <c r="O54" i="19"/>
  <c r="AG54" i="19"/>
  <c r="AB54" i="19"/>
  <c r="AF54" i="19"/>
  <c r="BP54" i="19"/>
  <c r="P54" i="19"/>
  <c r="N54" i="19"/>
  <c r="BO54" i="19"/>
  <c r="BN54" i="19"/>
  <c r="Q54" i="19"/>
  <c r="BQ54" i="19"/>
  <c r="V54" i="19"/>
  <c r="BD54" i="19"/>
  <c r="I53" i="19"/>
  <c r="H53" i="19"/>
  <c r="L53" i="19"/>
  <c r="J53" i="19"/>
  <c r="BG53" i="19"/>
  <c r="BH53" i="19"/>
  <c r="BK53" i="19"/>
  <c r="BI53" i="19"/>
  <c r="F53" i="19" l="1"/>
  <c r="E53" i="19"/>
  <c r="D53" i="19"/>
  <c r="AR54" i="19"/>
  <c r="AS54" i="19"/>
  <c r="AT54" i="19"/>
  <c r="AV54" i="19"/>
  <c r="BH54" i="19"/>
  <c r="BI54" i="19"/>
  <c r="BG54" i="19"/>
  <c r="BK54" i="19"/>
  <c r="J54" i="19"/>
  <c r="I54" i="19"/>
  <c r="L54" i="19"/>
  <c r="H54" i="19"/>
  <c r="AD55" i="19"/>
  <c r="T55" i="19"/>
  <c r="AG55" i="19"/>
  <c r="B56" i="19"/>
  <c r="O55" i="19"/>
  <c r="AX55" i="19"/>
  <c r="W55" i="19"/>
  <c r="BP55" i="19"/>
  <c r="M55" i="19"/>
  <c r="R55" i="19"/>
  <c r="BO55" i="19"/>
  <c r="U55" i="19"/>
  <c r="BA55" i="19"/>
  <c r="AN55" i="19"/>
  <c r="AC55" i="19"/>
  <c r="AB55" i="19"/>
  <c r="BM55" i="19"/>
  <c r="P55" i="19"/>
  <c r="N55" i="19"/>
  <c r="BR55" i="19"/>
  <c r="AP55" i="19"/>
  <c r="AL55" i="19"/>
  <c r="AJ55" i="19"/>
  <c r="BS55" i="19"/>
  <c r="BQ55" i="19"/>
  <c r="BD55" i="19"/>
  <c r="AW55" i="19"/>
  <c r="BB55" i="19"/>
  <c r="BC55" i="19"/>
  <c r="Y55" i="19"/>
  <c r="BE55" i="19"/>
  <c r="AM55" i="19"/>
  <c r="S55" i="19"/>
  <c r="AY55" i="19"/>
  <c r="AE55" i="19"/>
  <c r="AF55" i="19"/>
  <c r="AI55" i="19"/>
  <c r="X55" i="19"/>
  <c r="AK55" i="19"/>
  <c r="BL55" i="19"/>
  <c r="AO55" i="19"/>
  <c r="AH55" i="19"/>
  <c r="BN55" i="19"/>
  <c r="AA55" i="19"/>
  <c r="BT55" i="19"/>
  <c r="Q55" i="19"/>
  <c r="V55" i="19"/>
  <c r="AZ55" i="19"/>
  <c r="Z55" i="19"/>
  <c r="E54" i="19" l="1"/>
  <c r="N56" i="19"/>
  <c r="BC56" i="19"/>
  <c r="AW56" i="19"/>
  <c r="BB56" i="19"/>
  <c r="P56" i="19"/>
  <c r="AO56" i="19"/>
  <c r="AA56" i="19"/>
  <c r="BT56" i="19"/>
  <c r="AK56" i="19"/>
  <c r="AM56" i="19"/>
  <c r="BN56" i="19"/>
  <c r="AD56" i="19"/>
  <c r="AN56" i="19"/>
  <c r="AJ56" i="19"/>
  <c r="AF56" i="19"/>
  <c r="BD56" i="19"/>
  <c r="BA56" i="19"/>
  <c r="U56" i="19"/>
  <c r="AB56" i="19"/>
  <c r="AZ56" i="19"/>
  <c r="AG56" i="19"/>
  <c r="W56" i="19"/>
  <c r="T56" i="19"/>
  <c r="B57" i="19"/>
  <c r="Z56" i="19"/>
  <c r="BM56" i="19"/>
  <c r="V56" i="19"/>
  <c r="X56" i="19"/>
  <c r="M56" i="19"/>
  <c r="AI56" i="19"/>
  <c r="BQ56" i="19"/>
  <c r="AC56" i="19"/>
  <c r="O56" i="19"/>
  <c r="BP56" i="19"/>
  <c r="Q56" i="19"/>
  <c r="AY56" i="19"/>
  <c r="AP56" i="19"/>
  <c r="Y56" i="19"/>
  <c r="AL56" i="19"/>
  <c r="AH56" i="19"/>
  <c r="BR56" i="19"/>
  <c r="BL56" i="19"/>
  <c r="R56" i="19"/>
  <c r="BO56" i="19"/>
  <c r="AX56" i="19"/>
  <c r="BE56" i="19"/>
  <c r="BS56" i="19"/>
  <c r="S56" i="19"/>
  <c r="AE56" i="19"/>
  <c r="AT55" i="19"/>
  <c r="AV55" i="19"/>
  <c r="AR55" i="19"/>
  <c r="AS55" i="19"/>
  <c r="I55" i="19"/>
  <c r="J55" i="19"/>
  <c r="F55" i="19" s="1"/>
  <c r="L55" i="19"/>
  <c r="H55" i="19"/>
  <c r="BG55" i="19"/>
  <c r="BK55" i="19"/>
  <c r="BI55" i="19"/>
  <c r="BH55" i="19"/>
  <c r="D54" i="19"/>
  <c r="F54" i="19"/>
  <c r="E55" i="19" l="1"/>
  <c r="I56" i="19"/>
  <c r="H56" i="19"/>
  <c r="J56" i="19"/>
  <c r="L56" i="19"/>
  <c r="BI56" i="19"/>
  <c r="BH56" i="19"/>
  <c r="BG56" i="19"/>
  <c r="BK56" i="19"/>
  <c r="X57" i="19"/>
  <c r="BE57" i="19"/>
  <c r="AI57" i="19"/>
  <c r="AZ57" i="19"/>
  <c r="AK57" i="19"/>
  <c r="T57" i="19"/>
  <c r="AW57" i="19"/>
  <c r="Z57" i="19"/>
  <c r="BT57" i="19"/>
  <c r="AE57" i="19"/>
  <c r="BP57" i="19"/>
  <c r="BA57" i="19"/>
  <c r="S57" i="19"/>
  <c r="AN57" i="19"/>
  <c r="V57" i="19"/>
  <c r="O57" i="19"/>
  <c r="AJ57" i="19"/>
  <c r="Y57" i="19"/>
  <c r="BM57" i="19"/>
  <c r="AH57" i="19"/>
  <c r="BN57" i="19"/>
  <c r="AC57" i="19"/>
  <c r="AA57" i="19"/>
  <c r="BS57" i="19"/>
  <c r="BO57" i="19"/>
  <c r="BR57" i="19"/>
  <c r="BC57" i="19"/>
  <c r="AF57" i="19"/>
  <c r="R57" i="19"/>
  <c r="AM57" i="19"/>
  <c r="M57" i="19"/>
  <c r="B58" i="19"/>
  <c r="AB57" i="19"/>
  <c r="BQ57" i="19"/>
  <c r="W57" i="19"/>
  <c r="P57" i="19"/>
  <c r="AY57" i="19"/>
  <c r="AO57" i="19"/>
  <c r="BD57" i="19"/>
  <c r="AL57" i="19"/>
  <c r="AG57" i="19"/>
  <c r="U57" i="19"/>
  <c r="BL57" i="19"/>
  <c r="Q57" i="19"/>
  <c r="AP57" i="19"/>
  <c r="AX57" i="19"/>
  <c r="BB57" i="19"/>
  <c r="N57" i="19"/>
  <c r="AD57" i="19"/>
  <c r="AS56" i="19"/>
  <c r="AV56" i="19"/>
  <c r="AR56" i="19"/>
  <c r="AT56" i="19"/>
  <c r="D55" i="19"/>
  <c r="BP58" i="19" l="1"/>
  <c r="AY58" i="19"/>
  <c r="AJ58" i="19"/>
  <c r="AC58" i="19"/>
  <c r="BD58" i="19"/>
  <c r="W58" i="19"/>
  <c r="Y58" i="19"/>
  <c r="U58" i="19"/>
  <c r="P58" i="19"/>
  <c r="AH58" i="19"/>
  <c r="N58" i="19"/>
  <c r="AP58" i="19"/>
  <c r="BL58" i="19"/>
  <c r="AA58" i="19"/>
  <c r="BO58" i="19"/>
  <c r="AM58" i="19"/>
  <c r="T58" i="19"/>
  <c r="AG58" i="19"/>
  <c r="AO58" i="19"/>
  <c r="AI58" i="19"/>
  <c r="AD58" i="19"/>
  <c r="AB58" i="19"/>
  <c r="AF58" i="19"/>
  <c r="AX58" i="19"/>
  <c r="BC58" i="19"/>
  <c r="BN58" i="19"/>
  <c r="Q58" i="19"/>
  <c r="Z58" i="19"/>
  <c r="M58" i="19"/>
  <c r="AK58" i="19"/>
  <c r="BB58" i="19"/>
  <c r="BM58" i="19"/>
  <c r="X58" i="19"/>
  <c r="O58" i="19"/>
  <c r="BS58" i="19"/>
  <c r="BR58" i="19"/>
  <c r="AN58" i="19"/>
  <c r="AE58" i="19"/>
  <c r="BE58" i="19"/>
  <c r="B59" i="19"/>
  <c r="S58" i="19"/>
  <c r="AW58" i="19"/>
  <c r="V58" i="19"/>
  <c r="AL58" i="19"/>
  <c r="BQ58" i="19"/>
  <c r="BT58" i="19"/>
  <c r="AZ58" i="19"/>
  <c r="BA58" i="19"/>
  <c r="R58" i="19"/>
  <c r="L57" i="19"/>
  <c r="J57" i="19"/>
  <c r="H57" i="19"/>
  <c r="I57" i="19"/>
  <c r="AS57" i="19"/>
  <c r="AV57" i="19"/>
  <c r="AR57" i="19"/>
  <c r="AT57" i="19"/>
  <c r="BK57" i="19"/>
  <c r="BH57" i="19"/>
  <c r="BI57" i="19"/>
  <c r="BG57" i="19"/>
  <c r="F56" i="19"/>
  <c r="D56" i="19"/>
  <c r="E56" i="19"/>
  <c r="E57" i="19" l="1"/>
  <c r="F57" i="19"/>
  <c r="AF59" i="19"/>
  <c r="AK59" i="19"/>
  <c r="U59" i="19"/>
  <c r="AI59" i="19"/>
  <c r="BC59" i="19"/>
  <c r="AL59" i="19"/>
  <c r="AG59" i="19"/>
  <c r="B60" i="19"/>
  <c r="AN59" i="19"/>
  <c r="P59" i="19"/>
  <c r="BR59" i="19"/>
  <c r="AJ59" i="19"/>
  <c r="R59" i="19"/>
  <c r="AC59" i="19"/>
  <c r="W59" i="19"/>
  <c r="AD59" i="19"/>
  <c r="Y59" i="19"/>
  <c r="BN59" i="19"/>
  <c r="O59" i="19"/>
  <c r="X59" i="19"/>
  <c r="AE59" i="19"/>
  <c r="AY59" i="19"/>
  <c r="T59" i="19"/>
  <c r="Q59" i="19"/>
  <c r="M59" i="19"/>
  <c r="Z59" i="19"/>
  <c r="BE59" i="19"/>
  <c r="AP59" i="19"/>
  <c r="AW59" i="19"/>
  <c r="AO59" i="19"/>
  <c r="AH59" i="19"/>
  <c r="BM59" i="19"/>
  <c r="AM59" i="19"/>
  <c r="BA59" i="19"/>
  <c r="N59" i="19"/>
  <c r="S59" i="19"/>
  <c r="V59" i="19"/>
  <c r="BQ59" i="19"/>
  <c r="BO59" i="19"/>
  <c r="BD59" i="19"/>
  <c r="BB59" i="19"/>
  <c r="BS59" i="19"/>
  <c r="AA59" i="19"/>
  <c r="BL59" i="19"/>
  <c r="BP59" i="19"/>
  <c r="AX59" i="19"/>
  <c r="AZ59" i="19"/>
  <c r="AB59" i="19"/>
  <c r="BT59" i="19"/>
  <c r="H58" i="19"/>
  <c r="I58" i="19"/>
  <c r="L58" i="19"/>
  <c r="J58" i="19"/>
  <c r="D57" i="19"/>
  <c r="AS58" i="19"/>
  <c r="AT58" i="19"/>
  <c r="AV58" i="19"/>
  <c r="AR58" i="19"/>
  <c r="BK58" i="19"/>
  <c r="BG58" i="19"/>
  <c r="BH58" i="19"/>
  <c r="BI58" i="19"/>
  <c r="P60" i="19" l="1"/>
  <c r="V60" i="19"/>
  <c r="AM60" i="19"/>
  <c r="AK60" i="19"/>
  <c r="BQ60" i="19"/>
  <c r="S60" i="19"/>
  <c r="BA60" i="19"/>
  <c r="AD60" i="19"/>
  <c r="Z60" i="19"/>
  <c r="AX60" i="19"/>
  <c r="BT60" i="19"/>
  <c r="AJ60" i="19"/>
  <c r="BP60" i="19"/>
  <c r="R60" i="19"/>
  <c r="BN60" i="19"/>
  <c r="BB60" i="19"/>
  <c r="N60" i="19"/>
  <c r="AC60" i="19"/>
  <c r="AE60" i="19"/>
  <c r="T60" i="19"/>
  <c r="AO60" i="19"/>
  <c r="AF60" i="19"/>
  <c r="X60" i="19"/>
  <c r="AL60" i="19"/>
  <c r="BC60" i="19"/>
  <c r="M60" i="19"/>
  <c r="U60" i="19"/>
  <c r="BR60" i="19"/>
  <c r="AI60" i="19"/>
  <c r="O60" i="19"/>
  <c r="AB60" i="19"/>
  <c r="W60" i="19"/>
  <c r="BL60" i="19"/>
  <c r="AY60" i="19"/>
  <c r="AA60" i="19"/>
  <c r="AP60" i="19"/>
  <c r="Y60" i="19"/>
  <c r="AG60" i="19"/>
  <c r="AN60" i="19"/>
  <c r="Q60" i="19"/>
  <c r="AZ60" i="19"/>
  <c r="BM60" i="19"/>
  <c r="B61" i="19"/>
  <c r="BS60" i="19"/>
  <c r="BE60" i="19"/>
  <c r="AW60" i="19"/>
  <c r="BD60" i="19"/>
  <c r="BO60" i="19"/>
  <c r="AH60" i="19"/>
  <c r="AS59" i="19"/>
  <c r="AV59" i="19"/>
  <c r="AT59" i="19"/>
  <c r="AR59" i="19"/>
  <c r="BG59" i="19"/>
  <c r="BH59" i="19"/>
  <c r="BI59" i="19"/>
  <c r="BK59" i="19"/>
  <c r="E58" i="19"/>
  <c r="D58" i="19"/>
  <c r="F58" i="19"/>
  <c r="I59" i="19"/>
  <c r="E59" i="19" s="1"/>
  <c r="L59" i="19"/>
  <c r="H59" i="19"/>
  <c r="J59" i="19"/>
  <c r="F59" i="19" s="1"/>
  <c r="D59" i="19" l="1"/>
  <c r="AV60" i="19"/>
  <c r="AS60" i="19"/>
  <c r="AT60" i="19"/>
  <c r="AR60" i="19"/>
  <c r="BT61" i="19"/>
  <c r="AD61" i="19"/>
  <c r="AF61" i="19"/>
  <c r="BM61" i="19"/>
  <c r="BQ61" i="19"/>
  <c r="AH61" i="19"/>
  <c r="AG61" i="19"/>
  <c r="AM61" i="19"/>
  <c r="T61" i="19"/>
  <c r="Z61" i="19"/>
  <c r="BR61" i="19"/>
  <c r="BD61" i="19"/>
  <c r="BA61" i="19"/>
  <c r="B62" i="19"/>
  <c r="V61" i="19"/>
  <c r="AZ61" i="19"/>
  <c r="BC61" i="19"/>
  <c r="AC61" i="19"/>
  <c r="N61" i="19"/>
  <c r="BO61" i="19"/>
  <c r="W61" i="19"/>
  <c r="BB61" i="19"/>
  <c r="AI61" i="19"/>
  <c r="AY61" i="19"/>
  <c r="AJ61" i="19"/>
  <c r="AN61" i="19"/>
  <c r="U61" i="19"/>
  <c r="AX61" i="19"/>
  <c r="AB61" i="19"/>
  <c r="BL61" i="19"/>
  <c r="AO61" i="19"/>
  <c r="Q61" i="19"/>
  <c r="S61" i="19"/>
  <c r="BN61" i="19"/>
  <c r="AL61" i="19"/>
  <c r="AW61" i="19"/>
  <c r="P61" i="19"/>
  <c r="AE61" i="19"/>
  <c r="Y61" i="19"/>
  <c r="M61" i="19"/>
  <c r="AK61" i="19"/>
  <c r="BS61" i="19"/>
  <c r="O61" i="19"/>
  <c r="X61" i="19"/>
  <c r="R61" i="19"/>
  <c r="AA61" i="19"/>
  <c r="AP61" i="19"/>
  <c r="BP61" i="19"/>
  <c r="BE61" i="19"/>
  <c r="H60" i="19"/>
  <c r="J60" i="19"/>
  <c r="F60" i="19" s="1"/>
  <c r="L60" i="19"/>
  <c r="I60" i="19"/>
  <c r="E60" i="19" s="1"/>
  <c r="BH60" i="19"/>
  <c r="BK60" i="19"/>
  <c r="BG60" i="19"/>
  <c r="BI60" i="19"/>
  <c r="D60" i="19" l="1"/>
  <c r="H61" i="19"/>
  <c r="J61" i="19"/>
  <c r="I61" i="19"/>
  <c r="L61" i="19"/>
  <c r="BG61" i="19"/>
  <c r="BH61" i="19"/>
  <c r="BI61" i="19"/>
  <c r="BK61" i="19"/>
  <c r="AL62" i="19"/>
  <c r="AB62" i="19"/>
  <c r="AK62" i="19"/>
  <c r="BM62" i="19"/>
  <c r="O62" i="19"/>
  <c r="BO62" i="19"/>
  <c r="AE62" i="19"/>
  <c r="U62" i="19"/>
  <c r="Q62" i="19"/>
  <c r="Z62" i="19"/>
  <c r="BP62" i="19"/>
  <c r="BA62" i="19"/>
  <c r="BT62" i="19"/>
  <c r="R62" i="19"/>
  <c r="Y62" i="19"/>
  <c r="AX62" i="19"/>
  <c r="AA62" i="19"/>
  <c r="AW62" i="19"/>
  <c r="BQ62" i="19"/>
  <c r="V62" i="19"/>
  <c r="X62" i="19"/>
  <c r="BE62" i="19"/>
  <c r="M62" i="19"/>
  <c r="S62" i="19"/>
  <c r="W62" i="19"/>
  <c r="AD62" i="19"/>
  <c r="B63" i="19"/>
  <c r="BS62" i="19"/>
  <c r="P62" i="19"/>
  <c r="AG62" i="19"/>
  <c r="N62" i="19"/>
  <c r="AZ62" i="19"/>
  <c r="T62" i="19"/>
  <c r="BB62" i="19"/>
  <c r="AN62" i="19"/>
  <c r="BD62" i="19"/>
  <c r="BR62" i="19"/>
  <c r="BL62" i="19"/>
  <c r="BC62" i="19"/>
  <c r="AI62" i="19"/>
  <c r="AF62" i="19"/>
  <c r="BN62" i="19"/>
  <c r="AO62" i="19"/>
  <c r="AP62" i="19"/>
  <c r="AM62" i="19"/>
  <c r="AJ62" i="19"/>
  <c r="AH62" i="19"/>
  <c r="AC62" i="19"/>
  <c r="AY62" i="19"/>
  <c r="AV61" i="19"/>
  <c r="AS61" i="19"/>
  <c r="AT61" i="19"/>
  <c r="AR61" i="19"/>
  <c r="B64" i="19" l="1"/>
  <c r="N63" i="19"/>
  <c r="BC63" i="19"/>
  <c r="BN63" i="19"/>
  <c r="AG63" i="19"/>
  <c r="AF63" i="19"/>
  <c r="M63" i="19"/>
  <c r="U63" i="19"/>
  <c r="BB63" i="19"/>
  <c r="P63" i="19"/>
  <c r="AH63" i="19"/>
  <c r="AA63" i="19"/>
  <c r="BA63" i="19"/>
  <c r="Q63" i="19"/>
  <c r="BQ63" i="19"/>
  <c r="AM63" i="19"/>
  <c r="AY63" i="19"/>
  <c r="BP63" i="19"/>
  <c r="AO63" i="19"/>
  <c r="AI63" i="19"/>
  <c r="BM63" i="19"/>
  <c r="Z63" i="19"/>
  <c r="V63" i="19"/>
  <c r="AE63" i="19"/>
  <c r="AB63" i="19"/>
  <c r="AC63" i="19"/>
  <c r="S63" i="19"/>
  <c r="T63" i="19"/>
  <c r="Y63" i="19"/>
  <c r="BR63" i="19"/>
  <c r="BD63" i="19"/>
  <c r="AJ63" i="19"/>
  <c r="W63" i="19"/>
  <c r="AD63" i="19"/>
  <c r="AN63" i="19"/>
  <c r="BE63" i="19"/>
  <c r="AP63" i="19"/>
  <c r="AZ63" i="19"/>
  <c r="AK63" i="19"/>
  <c r="AW63" i="19"/>
  <c r="BO63" i="19"/>
  <c r="AL63" i="19"/>
  <c r="O63" i="19"/>
  <c r="BT63" i="19"/>
  <c r="BL63" i="19"/>
  <c r="R63" i="19"/>
  <c r="BS63" i="19"/>
  <c r="AX63" i="19"/>
  <c r="X63" i="19"/>
  <c r="E61" i="19"/>
  <c r="BH62" i="19"/>
  <c r="BI62" i="19"/>
  <c r="BG62" i="19"/>
  <c r="BK62" i="19"/>
  <c r="F61" i="19"/>
  <c r="H62" i="19"/>
  <c r="D62" i="19" s="1"/>
  <c r="I62" i="19"/>
  <c r="J62" i="19"/>
  <c r="L62" i="19"/>
  <c r="D61" i="19"/>
  <c r="AV62" i="19"/>
  <c r="AR62" i="19"/>
  <c r="AT62" i="19"/>
  <c r="AS62" i="19"/>
  <c r="H63" i="19" l="1"/>
  <c r="I63" i="19"/>
  <c r="L63" i="19"/>
  <c r="J63" i="19"/>
  <c r="BH63" i="19"/>
  <c r="BK63" i="19"/>
  <c r="BI63" i="19"/>
  <c r="BG63" i="19"/>
  <c r="AT63" i="19"/>
  <c r="AS63" i="19"/>
  <c r="AV63" i="19"/>
  <c r="AR63" i="19"/>
  <c r="F62" i="19"/>
  <c r="E62" i="19"/>
  <c r="AY64" i="19"/>
  <c r="AC64" i="19"/>
  <c r="AA64" i="19"/>
  <c r="BO64" i="19"/>
  <c r="U64" i="19"/>
  <c r="BQ64" i="19"/>
  <c r="AE64" i="19"/>
  <c r="R64" i="19"/>
  <c r="BL64" i="19"/>
  <c r="S64" i="19"/>
  <c r="BR64" i="19"/>
  <c r="X64" i="19"/>
  <c r="AD64" i="19"/>
  <c r="BA64" i="19"/>
  <c r="BS64" i="19"/>
  <c r="AW64" i="19"/>
  <c r="O64" i="19"/>
  <c r="AJ64" i="19"/>
  <c r="AM64" i="19"/>
  <c r="AB64" i="19"/>
  <c r="Y64" i="19"/>
  <c r="BM64" i="19"/>
  <c r="W64" i="19"/>
  <c r="AO64" i="19"/>
  <c r="M64" i="19"/>
  <c r="N64" i="19"/>
  <c r="BT64" i="19"/>
  <c r="AF64" i="19"/>
  <c r="BB64" i="19"/>
  <c r="AX64" i="19"/>
  <c r="BD64" i="19"/>
  <c r="AI64" i="19"/>
  <c r="BP64" i="19"/>
  <c r="AZ64" i="19"/>
  <c r="AH64" i="19"/>
  <c r="Q64" i="19"/>
  <c r="AG64" i="19"/>
  <c r="BE64" i="19"/>
  <c r="T64" i="19"/>
  <c r="P64" i="19"/>
  <c r="AK64" i="19"/>
  <c r="BN64" i="19"/>
  <c r="Z64" i="19"/>
  <c r="BC64" i="19"/>
  <c r="AL64" i="19"/>
  <c r="AN64" i="19"/>
  <c r="V64" i="19"/>
  <c r="B65" i="19"/>
  <c r="AP64" i="19"/>
  <c r="F63" i="19" l="1"/>
  <c r="J64" i="19"/>
  <c r="L64" i="19"/>
  <c r="H64" i="19"/>
  <c r="I64" i="19"/>
  <c r="BG64" i="19"/>
  <c r="BI64" i="19"/>
  <c r="BH64" i="19"/>
  <c r="BK64" i="19"/>
  <c r="AY65" i="19"/>
  <c r="AF65" i="19"/>
  <c r="N65" i="19"/>
  <c r="O65" i="19"/>
  <c r="P65" i="19"/>
  <c r="M65" i="19"/>
  <c r="AI65" i="19"/>
  <c r="U65" i="19"/>
  <c r="Z65" i="19"/>
  <c r="BP65" i="19"/>
  <c r="AD65" i="19"/>
  <c r="BL65" i="19"/>
  <c r="AJ65" i="19"/>
  <c r="BO65" i="19"/>
  <c r="AP65" i="19"/>
  <c r="Y65" i="19"/>
  <c r="AH65" i="19"/>
  <c r="BN65" i="19"/>
  <c r="AB65" i="19"/>
  <c r="BQ65" i="19"/>
  <c r="B66" i="19"/>
  <c r="W65" i="19"/>
  <c r="BM65" i="19"/>
  <c r="AL65" i="19"/>
  <c r="AE65" i="19"/>
  <c r="Q65" i="19"/>
  <c r="BR65" i="19"/>
  <c r="S65" i="19"/>
  <c r="AC65" i="19"/>
  <c r="T65" i="19"/>
  <c r="AW65" i="19"/>
  <c r="AG65" i="19"/>
  <c r="AM65" i="19"/>
  <c r="BB65" i="19"/>
  <c r="X65" i="19"/>
  <c r="BE65" i="19"/>
  <c r="AX65" i="19"/>
  <c r="BS65" i="19"/>
  <c r="AA65" i="19"/>
  <c r="AN65" i="19"/>
  <c r="AO65" i="19"/>
  <c r="BT65" i="19"/>
  <c r="V65" i="19"/>
  <c r="BC65" i="19"/>
  <c r="AZ65" i="19"/>
  <c r="AK65" i="19"/>
  <c r="BD65" i="19"/>
  <c r="BA65" i="19"/>
  <c r="R65" i="19"/>
  <c r="AV64" i="19"/>
  <c r="AT64" i="19"/>
  <c r="AR64" i="19"/>
  <c r="AS64" i="19"/>
  <c r="E63" i="19"/>
  <c r="D63" i="19"/>
  <c r="AV65" i="19" l="1"/>
  <c r="AS65" i="19"/>
  <c r="AT65" i="19"/>
  <c r="AR65" i="19"/>
  <c r="I65" i="19"/>
  <c r="J65" i="19"/>
  <c r="L65" i="19"/>
  <c r="H65" i="19"/>
  <c r="AA66" i="19"/>
  <c r="BT66" i="19"/>
  <c r="B67" i="19"/>
  <c r="V66" i="19"/>
  <c r="BM66" i="19"/>
  <c r="AJ66" i="19"/>
  <c r="T66" i="19"/>
  <c r="N66" i="19"/>
  <c r="O66" i="19"/>
  <c r="AD66" i="19"/>
  <c r="M66" i="19"/>
  <c r="Z66" i="19"/>
  <c r="AO66" i="19"/>
  <c r="BC66" i="19"/>
  <c r="AB66" i="19"/>
  <c r="AH66" i="19"/>
  <c r="BP66" i="19"/>
  <c r="AX66" i="19"/>
  <c r="BB66" i="19"/>
  <c r="BO66" i="19"/>
  <c r="BQ66" i="19"/>
  <c r="BR66" i="19"/>
  <c r="AC66" i="19"/>
  <c r="AN66" i="19"/>
  <c r="AG66" i="19"/>
  <c r="AP66" i="19"/>
  <c r="AM66" i="19"/>
  <c r="BN66" i="19"/>
  <c r="S66" i="19"/>
  <c r="AL66" i="19"/>
  <c r="R66" i="19"/>
  <c r="X66" i="19"/>
  <c r="BL66" i="19"/>
  <c r="AW66" i="19"/>
  <c r="AI66" i="19"/>
  <c r="AF66" i="19"/>
  <c r="U66" i="19"/>
  <c r="BS66" i="19"/>
  <c r="AZ66" i="19"/>
  <c r="BD66" i="19"/>
  <c r="AK66" i="19"/>
  <c r="AY66" i="19"/>
  <c r="AE66" i="19"/>
  <c r="Q66" i="19"/>
  <c r="Y66" i="19"/>
  <c r="W66" i="19"/>
  <c r="P66" i="19"/>
  <c r="BE66" i="19"/>
  <c r="BA66" i="19"/>
  <c r="BG65" i="19"/>
  <c r="BH65" i="19"/>
  <c r="BI65" i="19"/>
  <c r="BK65" i="19"/>
  <c r="E64" i="19"/>
  <c r="D64" i="19"/>
  <c r="F64" i="19"/>
  <c r="D65" i="19" l="1"/>
  <c r="F65" i="19"/>
  <c r="E65" i="19"/>
  <c r="L66" i="19"/>
  <c r="I66" i="19"/>
  <c r="J66" i="19"/>
  <c r="H66" i="19"/>
  <c r="Q67" i="19"/>
  <c r="BQ67" i="19"/>
  <c r="AM67" i="19"/>
  <c r="AO67" i="19"/>
  <c r="BD67" i="19"/>
  <c r="W67" i="19"/>
  <c r="P67" i="19"/>
  <c r="AX67" i="19"/>
  <c r="BE67" i="19"/>
  <c r="AP67" i="19"/>
  <c r="AN67" i="19"/>
  <c r="BS67" i="19"/>
  <c r="AY67" i="19"/>
  <c r="S67" i="19"/>
  <c r="BA67" i="19"/>
  <c r="AI67" i="19"/>
  <c r="BN67" i="19"/>
  <c r="R67" i="19"/>
  <c r="AH67" i="19"/>
  <c r="X67" i="19"/>
  <c r="AB67" i="19"/>
  <c r="AC67" i="19"/>
  <c r="U67" i="19"/>
  <c r="AL67" i="19"/>
  <c r="BR67" i="19"/>
  <c r="AG67" i="19"/>
  <c r="AK67" i="19"/>
  <c r="AE67" i="19"/>
  <c r="T67" i="19"/>
  <c r="B68" i="19"/>
  <c r="AA67" i="19"/>
  <c r="BP67" i="19"/>
  <c r="BL67" i="19"/>
  <c r="V67" i="19"/>
  <c r="Z67" i="19"/>
  <c r="BC67" i="19"/>
  <c r="AW67" i="19"/>
  <c r="BB67" i="19"/>
  <c r="AJ67" i="19"/>
  <c r="AZ67" i="19"/>
  <c r="Y67" i="19"/>
  <c r="O67" i="19"/>
  <c r="BT67" i="19"/>
  <c r="AF67" i="19"/>
  <c r="M67" i="19"/>
  <c r="BO67" i="19"/>
  <c r="BM67" i="19"/>
  <c r="AD67" i="19"/>
  <c r="N67" i="19"/>
  <c r="AT66" i="19"/>
  <c r="AR66" i="19"/>
  <c r="AV66" i="19"/>
  <c r="AS66" i="19"/>
  <c r="BK66" i="19"/>
  <c r="BH66" i="19"/>
  <c r="BG66" i="19"/>
  <c r="BI66" i="19"/>
  <c r="BK67" i="19" l="1"/>
  <c r="BI67" i="19"/>
  <c r="BH67" i="19"/>
  <c r="BG67" i="19"/>
  <c r="D66" i="19"/>
  <c r="F66" i="19"/>
  <c r="P68" i="19"/>
  <c r="BP68" i="19"/>
  <c r="AH68" i="19"/>
  <c r="AY68" i="19"/>
  <c r="U68" i="19"/>
  <c r="BQ68" i="19"/>
  <c r="BD68" i="19"/>
  <c r="AO68" i="19"/>
  <c r="AJ68" i="19"/>
  <c r="W68" i="19"/>
  <c r="BO68" i="19"/>
  <c r="Q68" i="19"/>
  <c r="AE68" i="19"/>
  <c r="X68" i="19"/>
  <c r="AF68" i="19"/>
  <c r="AA68" i="19"/>
  <c r="AK68" i="19"/>
  <c r="AD68" i="19"/>
  <c r="BM68" i="19"/>
  <c r="Y68" i="19"/>
  <c r="V68" i="19"/>
  <c r="AM68" i="19"/>
  <c r="BL68" i="19"/>
  <c r="AX68" i="19"/>
  <c r="M68" i="19"/>
  <c r="T68" i="19"/>
  <c r="BA68" i="19"/>
  <c r="AW68" i="19"/>
  <c r="AC68" i="19"/>
  <c r="BB68" i="19"/>
  <c r="AI68" i="19"/>
  <c r="Z68" i="19"/>
  <c r="BS68" i="19"/>
  <c r="AB68" i="19"/>
  <c r="N68" i="19"/>
  <c r="O68" i="19"/>
  <c r="AP68" i="19"/>
  <c r="BN68" i="19"/>
  <c r="BE68" i="19"/>
  <c r="AG68" i="19"/>
  <c r="R68" i="19"/>
  <c r="BC68" i="19"/>
  <c r="BR68" i="19"/>
  <c r="B69" i="19"/>
  <c r="BT68" i="19"/>
  <c r="AL68" i="19"/>
  <c r="AZ68" i="19"/>
  <c r="S68" i="19"/>
  <c r="AN68" i="19"/>
  <c r="E66" i="19"/>
  <c r="I67" i="19"/>
  <c r="H67" i="19"/>
  <c r="J67" i="19"/>
  <c r="F67" i="19" s="1"/>
  <c r="L67" i="19"/>
  <c r="AR67" i="19"/>
  <c r="AV67" i="19"/>
  <c r="AS67" i="19"/>
  <c r="AT67" i="19"/>
  <c r="D67" i="19" l="1"/>
  <c r="L68" i="19"/>
  <c r="H68" i="19"/>
  <c r="I68" i="19"/>
  <c r="J68" i="19"/>
  <c r="BK68" i="19"/>
  <c r="BG68" i="19"/>
  <c r="BI68" i="19"/>
  <c r="BH68" i="19"/>
  <c r="U69" i="19"/>
  <c r="AL69" i="19"/>
  <c r="M69" i="19"/>
  <c r="T69" i="19"/>
  <c r="BD69" i="19"/>
  <c r="BA69" i="19"/>
  <c r="BS69" i="19"/>
  <c r="BO69" i="19"/>
  <c r="BB69" i="19"/>
  <c r="BQ69" i="19"/>
  <c r="B70" i="19"/>
  <c r="S69" i="19"/>
  <c r="BP69" i="19"/>
  <c r="BR69" i="19"/>
  <c r="BE69" i="19"/>
  <c r="AH69" i="19"/>
  <c r="O69" i="19"/>
  <c r="AO69" i="19"/>
  <c r="AY69" i="19"/>
  <c r="AX69" i="19"/>
  <c r="AZ69" i="19"/>
  <c r="BC69" i="19"/>
  <c r="AG69" i="19"/>
  <c r="P69" i="19"/>
  <c r="AD69" i="19"/>
  <c r="AI69" i="19"/>
  <c r="AF69" i="19"/>
  <c r="AA69" i="19"/>
  <c r="BT69" i="19"/>
  <c r="AN69" i="19"/>
  <c r="BL69" i="19"/>
  <c r="W69" i="19"/>
  <c r="Z69" i="19"/>
  <c r="AK69" i="19"/>
  <c r="AW69" i="19"/>
  <c r="AJ69" i="19"/>
  <c r="AC69" i="19"/>
  <c r="N69" i="19"/>
  <c r="AB69" i="19"/>
  <c r="Q69" i="19"/>
  <c r="X69" i="19"/>
  <c r="AM69" i="19"/>
  <c r="Y69" i="19"/>
  <c r="AP69" i="19"/>
  <c r="BM69" i="19"/>
  <c r="V69" i="19"/>
  <c r="AE69" i="19"/>
  <c r="R69" i="19"/>
  <c r="BN69" i="19"/>
  <c r="AS68" i="19"/>
  <c r="AV68" i="19"/>
  <c r="AR68" i="19"/>
  <c r="AT68" i="19"/>
  <c r="E67" i="19"/>
  <c r="BK69" i="19" l="1"/>
  <c r="BG69" i="19"/>
  <c r="BH69" i="19"/>
  <c r="BI69" i="19"/>
  <c r="F68" i="19"/>
  <c r="AR69" i="19"/>
  <c r="AT69" i="19"/>
  <c r="AS69" i="19"/>
  <c r="AV69" i="19"/>
  <c r="AI70" i="19"/>
  <c r="AF70" i="19"/>
  <c r="Q70" i="19"/>
  <c r="AD70" i="19"/>
  <c r="BT70" i="19"/>
  <c r="BQ70" i="19"/>
  <c r="BL70" i="19"/>
  <c r="AC70" i="19"/>
  <c r="AK70" i="19"/>
  <c r="V70" i="19"/>
  <c r="BE70" i="19"/>
  <c r="AB70" i="19"/>
  <c r="BA70" i="19"/>
  <c r="W70" i="19"/>
  <c r="AA70" i="19"/>
  <c r="AH70" i="19"/>
  <c r="P70" i="19"/>
  <c r="Y70" i="19"/>
  <c r="M70" i="19"/>
  <c r="O70" i="19"/>
  <c r="BD70" i="19"/>
  <c r="BM70" i="19"/>
  <c r="X70" i="19"/>
  <c r="U70" i="19"/>
  <c r="BC70" i="19"/>
  <c r="AY70" i="19"/>
  <c r="AM70" i="19"/>
  <c r="B71" i="19"/>
  <c r="R70" i="19"/>
  <c r="BO70" i="19"/>
  <c r="AO70" i="19"/>
  <c r="AE70" i="19"/>
  <c r="AZ70" i="19"/>
  <c r="AN70" i="19"/>
  <c r="BP70" i="19"/>
  <c r="AJ70" i="19"/>
  <c r="BS70" i="19"/>
  <c r="T70" i="19"/>
  <c r="N70" i="19"/>
  <c r="BR70" i="19"/>
  <c r="AL70" i="19"/>
  <c r="AW70" i="19"/>
  <c r="Z70" i="19"/>
  <c r="AP70" i="19"/>
  <c r="AX70" i="19"/>
  <c r="BB70" i="19"/>
  <c r="AG70" i="19"/>
  <c r="BN70" i="19"/>
  <c r="S70" i="19"/>
  <c r="H69" i="19"/>
  <c r="L69" i="19"/>
  <c r="I69" i="19"/>
  <c r="E69" i="19" s="1"/>
  <c r="J69" i="19"/>
  <c r="F69" i="19" s="1"/>
  <c r="E68" i="19"/>
  <c r="D68" i="19"/>
  <c r="BG70" i="19" l="1"/>
  <c r="BH70" i="19"/>
  <c r="BI70" i="19"/>
  <c r="BK70" i="19"/>
  <c r="T71" i="19"/>
  <c r="B72" i="19"/>
  <c r="U71" i="19"/>
  <c r="AE71" i="19"/>
  <c r="BB71" i="19"/>
  <c r="AG71" i="19"/>
  <c r="BR71" i="19"/>
  <c r="Q71" i="19"/>
  <c r="BQ71" i="19"/>
  <c r="BL71" i="19"/>
  <c r="AI71" i="19"/>
  <c r="AM71" i="19"/>
  <c r="AN71" i="19"/>
  <c r="BE71" i="19"/>
  <c r="AX71" i="19"/>
  <c r="W71" i="19"/>
  <c r="Z71" i="19"/>
  <c r="BA71" i="19"/>
  <c r="S71" i="19"/>
  <c r="P71" i="19"/>
  <c r="AK71" i="19"/>
  <c r="BP71" i="19"/>
  <c r="AW71" i="19"/>
  <c r="O71" i="19"/>
  <c r="BS71" i="19"/>
  <c r="AB71" i="19"/>
  <c r="BD71" i="19"/>
  <c r="BN71" i="19"/>
  <c r="AY71" i="19"/>
  <c r="AO71" i="19"/>
  <c r="AP71" i="19"/>
  <c r="BM71" i="19"/>
  <c r="N71" i="19"/>
  <c r="AA71" i="19"/>
  <c r="X71" i="19"/>
  <c r="AC71" i="19"/>
  <c r="AL71" i="19"/>
  <c r="V71" i="19"/>
  <c r="AF71" i="19"/>
  <c r="BO71" i="19"/>
  <c r="R71" i="19"/>
  <c r="AD71" i="19"/>
  <c r="AH71" i="19"/>
  <c r="BT71" i="19"/>
  <c r="AJ71" i="19"/>
  <c r="BC71" i="19"/>
  <c r="AZ71" i="19"/>
  <c r="M71" i="19"/>
  <c r="Y71" i="19"/>
  <c r="J70" i="19"/>
  <c r="H70" i="19"/>
  <c r="L70" i="19"/>
  <c r="I70" i="19"/>
  <c r="E70" i="19" s="1"/>
  <c r="D69" i="19"/>
  <c r="AR70" i="19"/>
  <c r="AV70" i="19"/>
  <c r="AS70" i="19"/>
  <c r="AT70" i="19"/>
  <c r="D70" i="19" l="1"/>
  <c r="F70" i="19"/>
  <c r="BI71" i="19"/>
  <c r="BH71" i="19"/>
  <c r="BK71" i="19"/>
  <c r="BG71" i="19"/>
  <c r="BC72" i="19"/>
  <c r="X72" i="19"/>
  <c r="BB72" i="19"/>
  <c r="AO72" i="19"/>
  <c r="AD72" i="19"/>
  <c r="AA72" i="19"/>
  <c r="AK72" i="19"/>
  <c r="AZ72" i="19"/>
  <c r="AI72" i="19"/>
  <c r="BP72" i="19"/>
  <c r="AC72" i="19"/>
  <c r="AY72" i="19"/>
  <c r="BR72" i="19"/>
  <c r="B73" i="19"/>
  <c r="BT72" i="19"/>
  <c r="O72" i="19"/>
  <c r="R72" i="19"/>
  <c r="AL72" i="19"/>
  <c r="AM72" i="19"/>
  <c r="AG72" i="19"/>
  <c r="AE72" i="19"/>
  <c r="W72" i="19"/>
  <c r="AF72" i="19"/>
  <c r="BL72" i="19"/>
  <c r="N72" i="19"/>
  <c r="BN72" i="19"/>
  <c r="M72" i="19"/>
  <c r="T72" i="19"/>
  <c r="AP72" i="19"/>
  <c r="BS72" i="19"/>
  <c r="Q72" i="19"/>
  <c r="AW72" i="19"/>
  <c r="BA72" i="19"/>
  <c r="AN72" i="19"/>
  <c r="P72" i="19"/>
  <c r="BD72" i="19"/>
  <c r="AJ72" i="19"/>
  <c r="BO72" i="19"/>
  <c r="S72" i="19"/>
  <c r="AH72" i="19"/>
  <c r="U72" i="19"/>
  <c r="BM72" i="19"/>
  <c r="V72" i="19"/>
  <c r="Z72" i="19"/>
  <c r="AX72" i="19"/>
  <c r="AB72" i="19"/>
  <c r="Y72" i="19"/>
  <c r="BE72" i="19"/>
  <c r="BQ72" i="19"/>
  <c r="J71" i="19"/>
  <c r="F71" i="19" s="1"/>
  <c r="L71" i="19"/>
  <c r="H71" i="19"/>
  <c r="I71" i="19"/>
  <c r="E71" i="19" s="1"/>
  <c r="AS71" i="19"/>
  <c r="AR71" i="19"/>
  <c r="AT71" i="19"/>
  <c r="AV71" i="19"/>
  <c r="D71" i="19" l="1"/>
  <c r="AR72" i="19"/>
  <c r="AS72" i="19"/>
  <c r="AV72" i="19"/>
  <c r="AT72" i="19"/>
  <c r="BK72" i="19"/>
  <c r="BH72" i="19"/>
  <c r="BG72" i="19"/>
  <c r="BI72" i="19"/>
  <c r="AY73" i="19"/>
  <c r="AG73" i="19"/>
  <c r="BT73" i="19"/>
  <c r="AH73" i="19"/>
  <c r="N73" i="19"/>
  <c r="AJ73" i="19"/>
  <c r="BM73" i="19"/>
  <c r="AI73" i="19"/>
  <c r="AD73" i="19"/>
  <c r="R73" i="19"/>
  <c r="BL73" i="19"/>
  <c r="AA73" i="19"/>
  <c r="BN73" i="19"/>
  <c r="AX73" i="19"/>
  <c r="BO73" i="19"/>
  <c r="BQ73" i="19"/>
  <c r="BC73" i="19"/>
  <c r="AO73" i="19"/>
  <c r="P73" i="19"/>
  <c r="BS73" i="19"/>
  <c r="S73" i="19"/>
  <c r="AC73" i="19"/>
  <c r="BD73" i="19"/>
  <c r="M73" i="19"/>
  <c r="W73" i="19"/>
  <c r="BR73" i="19"/>
  <c r="Y73" i="19"/>
  <c r="X73" i="19"/>
  <c r="U73" i="19"/>
  <c r="V73" i="19"/>
  <c r="AZ73" i="19"/>
  <c r="O73" i="19"/>
  <c r="Q73" i="19"/>
  <c r="AE73" i="19"/>
  <c r="BA73" i="19"/>
  <c r="AN73" i="19"/>
  <c r="BE73" i="19"/>
  <c r="AB73" i="19"/>
  <c r="Z73" i="19"/>
  <c r="AM73" i="19"/>
  <c r="B74" i="19"/>
  <c r="T73" i="19"/>
  <c r="AW73" i="19"/>
  <c r="AK73" i="19"/>
  <c r="BB73" i="19"/>
  <c r="BP73" i="19"/>
  <c r="AF73" i="19"/>
  <c r="AP73" i="19"/>
  <c r="AL73" i="19"/>
  <c r="J72" i="19"/>
  <c r="L72" i="19"/>
  <c r="H72" i="19"/>
  <c r="I72" i="19"/>
  <c r="D72" i="19" l="1"/>
  <c r="H73" i="19"/>
  <c r="I73" i="19"/>
  <c r="J73" i="19"/>
  <c r="L73" i="19"/>
  <c r="E72" i="19"/>
  <c r="AS73" i="19"/>
  <c r="AR73" i="19"/>
  <c r="AV73" i="19"/>
  <c r="AT73" i="19"/>
  <c r="BI73" i="19"/>
  <c r="BK73" i="19"/>
  <c r="BG73" i="19"/>
  <c r="BH73" i="19"/>
  <c r="F72" i="19"/>
  <c r="BN74" i="19"/>
  <c r="AF74" i="19"/>
  <c r="AM74" i="19"/>
  <c r="BM74" i="19"/>
  <c r="BS74" i="19"/>
  <c r="BC74" i="19"/>
  <c r="AO74" i="19"/>
  <c r="BE74" i="19"/>
  <c r="AD74" i="19"/>
  <c r="Y74" i="19"/>
  <c r="U74" i="19"/>
  <c r="T74" i="19"/>
  <c r="V74" i="19"/>
  <c r="BL74" i="19"/>
  <c r="BQ74" i="19"/>
  <c r="AJ74" i="19"/>
  <c r="X74" i="19"/>
  <c r="W74" i="19"/>
  <c r="M74" i="19"/>
  <c r="AA74" i="19"/>
  <c r="BD74" i="19"/>
  <c r="AL74" i="19"/>
  <c r="S74" i="19"/>
  <c r="BT74" i="19"/>
  <c r="AK74" i="19"/>
  <c r="R74" i="19"/>
  <c r="AY74" i="19"/>
  <c r="BA74" i="19"/>
  <c r="AH74" i="19"/>
  <c r="BB74" i="19"/>
  <c r="N74" i="19"/>
  <c r="AI74" i="19"/>
  <c r="AX74" i="19"/>
  <c r="BR74" i="19"/>
  <c r="AB74" i="19"/>
  <c r="Z74" i="19"/>
  <c r="Q74" i="19"/>
  <c r="AG74" i="19"/>
  <c r="AE74" i="19"/>
  <c r="AP74" i="19"/>
  <c r="AZ74" i="19"/>
  <c r="BO74" i="19"/>
  <c r="BP74" i="19"/>
  <c r="P74" i="19"/>
  <c r="O74" i="19"/>
  <c r="AC74" i="19"/>
  <c r="AW74" i="19"/>
  <c r="AN74" i="19"/>
  <c r="B75" i="19"/>
  <c r="AO75" i="19" l="1"/>
  <c r="AM75" i="19"/>
  <c r="N75" i="19"/>
  <c r="AY75" i="19"/>
  <c r="AF75" i="19"/>
  <c r="BA75" i="19"/>
  <c r="BB75" i="19"/>
  <c r="W75" i="19"/>
  <c r="BO75" i="19"/>
  <c r="AE75" i="19"/>
  <c r="BP75" i="19"/>
  <c r="P75" i="19"/>
  <c r="AA75" i="19"/>
  <c r="AG75" i="19"/>
  <c r="O75" i="19"/>
  <c r="AJ75" i="19"/>
  <c r="BM75" i="19"/>
  <c r="T75" i="19"/>
  <c r="BS75" i="19"/>
  <c r="BD75" i="19"/>
  <c r="AP75" i="19"/>
  <c r="M75" i="19"/>
  <c r="BN75" i="19"/>
  <c r="BR75" i="19"/>
  <c r="X75" i="19"/>
  <c r="AC75" i="19"/>
  <c r="AX75" i="19"/>
  <c r="R75" i="19"/>
  <c r="AZ75" i="19"/>
  <c r="BT75" i="19"/>
  <c r="B76" i="19"/>
  <c r="S75" i="19"/>
  <c r="AI75" i="19"/>
  <c r="AK75" i="19"/>
  <c r="V75" i="19"/>
  <c r="AB75" i="19"/>
  <c r="BE75" i="19"/>
  <c r="U75" i="19"/>
  <c r="Z75" i="19"/>
  <c r="BL75" i="19"/>
  <c r="AN75" i="19"/>
  <c r="Q75" i="19"/>
  <c r="BQ75" i="19"/>
  <c r="AD75" i="19"/>
  <c r="Y75" i="19"/>
  <c r="AH75" i="19"/>
  <c r="AL75" i="19"/>
  <c r="AW75" i="19"/>
  <c r="BC75" i="19"/>
  <c r="AV74" i="19"/>
  <c r="AS74" i="19"/>
  <c r="AR74" i="19"/>
  <c r="AT74" i="19"/>
  <c r="BG74" i="19"/>
  <c r="BK74" i="19"/>
  <c r="BI74" i="19"/>
  <c r="BH74" i="19"/>
  <c r="F73" i="19"/>
  <c r="E73" i="19"/>
  <c r="J74" i="19"/>
  <c r="I74" i="19"/>
  <c r="E74" i="19" s="1"/>
  <c r="L74" i="19"/>
  <c r="H74" i="19"/>
  <c r="D73" i="19"/>
  <c r="D74" i="19" l="1"/>
  <c r="AH76" i="19"/>
  <c r="BS76" i="19"/>
  <c r="AY76" i="19"/>
  <c r="BQ76" i="19"/>
  <c r="Z76" i="19"/>
  <c r="AK76" i="19"/>
  <c r="B77" i="19"/>
  <c r="BD76" i="19"/>
  <c r="AE76" i="19"/>
  <c r="AM76" i="19"/>
  <c r="S76" i="19"/>
  <c r="AJ76" i="19"/>
  <c r="AO76" i="19"/>
  <c r="AF76" i="19"/>
  <c r="AP76" i="19"/>
  <c r="AC76" i="19"/>
  <c r="BM76" i="19"/>
  <c r="V76" i="19"/>
  <c r="BP76" i="19"/>
  <c r="AX76" i="19"/>
  <c r="AN76" i="19"/>
  <c r="U76" i="19"/>
  <c r="AA76" i="19"/>
  <c r="AB76" i="19"/>
  <c r="O76" i="19"/>
  <c r="BC76" i="19"/>
  <c r="AD76" i="19"/>
  <c r="AL76" i="19"/>
  <c r="M76" i="19"/>
  <c r="X76" i="19"/>
  <c r="R76" i="19"/>
  <c r="W76" i="19"/>
  <c r="T76" i="19"/>
  <c r="BL76" i="19"/>
  <c r="N76" i="19"/>
  <c r="AG76" i="19"/>
  <c r="BN76" i="19"/>
  <c r="BE76" i="19"/>
  <c r="BR76" i="19"/>
  <c r="BA76" i="19"/>
  <c r="AI76" i="19"/>
  <c r="BB76" i="19"/>
  <c r="P76" i="19"/>
  <c r="BT76" i="19"/>
  <c r="Q76" i="19"/>
  <c r="AZ76" i="19"/>
  <c r="Y76" i="19"/>
  <c r="BO76" i="19"/>
  <c r="AW76" i="19"/>
  <c r="L75" i="19"/>
  <c r="J75" i="19"/>
  <c r="I75" i="19"/>
  <c r="H75" i="19"/>
  <c r="AR75" i="19"/>
  <c r="AT75" i="19"/>
  <c r="AS75" i="19"/>
  <c r="AV75" i="19"/>
  <c r="F74" i="19"/>
  <c r="BH75" i="19"/>
  <c r="BK75" i="19"/>
  <c r="BG75" i="19"/>
  <c r="BI75" i="19"/>
  <c r="AC77" i="19" l="1"/>
  <c r="BD77" i="19"/>
  <c r="N77" i="19"/>
  <c r="R77" i="19"/>
  <c r="BM77" i="19"/>
  <c r="BA77" i="19"/>
  <c r="P77" i="19"/>
  <c r="AZ77" i="19"/>
  <c r="AL77" i="19"/>
  <c r="BO77" i="19"/>
  <c r="Y77" i="19"/>
  <c r="AE77" i="19"/>
  <c r="Z77" i="19"/>
  <c r="BB77" i="19"/>
  <c r="BL77" i="19"/>
  <c r="AN77" i="19"/>
  <c r="U77" i="19"/>
  <c r="BQ77" i="19"/>
  <c r="W77" i="19"/>
  <c r="AM77" i="19"/>
  <c r="AH77" i="19"/>
  <c r="AX77" i="19"/>
  <c r="BE77" i="19"/>
  <c r="AD77" i="19"/>
  <c r="S77" i="19"/>
  <c r="AI77" i="19"/>
  <c r="AG77" i="19"/>
  <c r="M77" i="19"/>
  <c r="AF77" i="19"/>
  <c r="X77" i="19"/>
  <c r="V77" i="19"/>
  <c r="BT77" i="19"/>
  <c r="O77" i="19"/>
  <c r="Q77" i="19"/>
  <c r="BN77" i="19"/>
  <c r="AP77" i="19"/>
  <c r="BC77" i="19"/>
  <c r="AO77" i="19"/>
  <c r="AJ77" i="19"/>
  <c r="B78" i="19"/>
  <c r="BP77" i="19"/>
  <c r="AY77" i="19"/>
  <c r="AK77" i="19"/>
  <c r="T77" i="19"/>
  <c r="BR77" i="19"/>
  <c r="BS77" i="19"/>
  <c r="AA77" i="19"/>
  <c r="AW77" i="19"/>
  <c r="AB77" i="19"/>
  <c r="D75" i="19"/>
  <c r="I76" i="19"/>
  <c r="J76" i="19"/>
  <c r="L76" i="19"/>
  <c r="H76" i="19"/>
  <c r="E75" i="19"/>
  <c r="F75" i="19"/>
  <c r="BH76" i="19"/>
  <c r="BK76" i="19"/>
  <c r="BG76" i="19"/>
  <c r="BI76" i="19"/>
  <c r="AV76" i="19"/>
  <c r="AR76" i="19"/>
  <c r="AT76" i="19"/>
  <c r="AS76" i="19"/>
  <c r="BG77" i="19" l="1"/>
  <c r="BI77" i="19"/>
  <c r="BK77" i="19"/>
  <c r="BH77" i="19"/>
  <c r="D76" i="19"/>
  <c r="AS77" i="19"/>
  <c r="AV77" i="19"/>
  <c r="AR77" i="19"/>
  <c r="AT77" i="19"/>
  <c r="F76" i="19"/>
  <c r="L77" i="19"/>
  <c r="J77" i="19"/>
  <c r="H77" i="19"/>
  <c r="I77" i="19"/>
  <c r="E77" i="19" s="1"/>
  <c r="AL78" i="19"/>
  <c r="O78" i="19"/>
  <c r="X78" i="19"/>
  <c r="AA78" i="19"/>
  <c r="BL78" i="19"/>
  <c r="AJ78" i="19"/>
  <c r="M78" i="19"/>
  <c r="T78" i="19"/>
  <c r="BQ78" i="19"/>
  <c r="R78" i="19"/>
  <c r="BC78" i="19"/>
  <c r="AM78" i="19"/>
  <c r="AX78" i="19"/>
  <c r="BO78" i="19"/>
  <c r="BT78" i="19"/>
  <c r="Z78" i="19"/>
  <c r="BA78" i="19"/>
  <c r="AI78" i="19"/>
  <c r="AO78" i="19"/>
  <c r="AZ78" i="19"/>
  <c r="V78" i="19"/>
  <c r="AW78" i="19"/>
  <c r="AP78" i="19"/>
  <c r="AY78" i="19"/>
  <c r="AE78" i="19"/>
  <c r="AF78" i="19"/>
  <c r="AH78" i="19"/>
  <c r="AN78" i="19"/>
  <c r="BD78" i="19"/>
  <c r="AC78" i="19"/>
  <c r="AG78" i="19"/>
  <c r="N78" i="19"/>
  <c r="S78" i="19"/>
  <c r="BP78" i="19"/>
  <c r="BB78" i="19"/>
  <c r="AK78" i="19"/>
  <c r="BN78" i="19"/>
  <c r="BM78" i="19"/>
  <c r="W78" i="19"/>
  <c r="AB78" i="19"/>
  <c r="BE78" i="19"/>
  <c r="BS78" i="19"/>
  <c r="Q78" i="19"/>
  <c r="AD78" i="19"/>
  <c r="P78" i="19"/>
  <c r="Y78" i="19"/>
  <c r="U78" i="19"/>
  <c r="B79" i="19"/>
  <c r="BR78" i="19"/>
  <c r="E76" i="19"/>
  <c r="F77" i="19" l="1"/>
  <c r="AW79" i="19"/>
  <c r="AI79" i="19"/>
  <c r="BD79" i="19"/>
  <c r="AB79" i="19"/>
  <c r="BM79" i="19"/>
  <c r="AG79" i="19"/>
  <c r="AD79" i="19"/>
  <c r="Z79" i="19"/>
  <c r="BN79" i="19"/>
  <c r="BA79" i="19"/>
  <c r="AO79" i="19"/>
  <c r="AN79" i="19"/>
  <c r="BR79" i="19"/>
  <c r="O79" i="19"/>
  <c r="BO79" i="19"/>
  <c r="R79" i="19"/>
  <c r="AY79" i="19"/>
  <c r="AL79" i="19"/>
  <c r="N79" i="19"/>
  <c r="AM79" i="19"/>
  <c r="AE79" i="19"/>
  <c r="AH79" i="19"/>
  <c r="AK79" i="19"/>
  <c r="AF79" i="19"/>
  <c r="BP79" i="19"/>
  <c r="B80" i="19"/>
  <c r="S79" i="19"/>
  <c r="AJ79" i="19"/>
  <c r="AA79" i="19"/>
  <c r="V79" i="19"/>
  <c r="M79" i="19"/>
  <c r="U79" i="19"/>
  <c r="AZ79" i="19"/>
  <c r="BS79" i="19"/>
  <c r="Q79" i="19"/>
  <c r="BL79" i="19"/>
  <c r="Y79" i="19"/>
  <c r="BB79" i="19"/>
  <c r="BT79" i="19"/>
  <c r="X79" i="19"/>
  <c r="T79" i="19"/>
  <c r="BQ79" i="19"/>
  <c r="AC79" i="19"/>
  <c r="AP79" i="19"/>
  <c r="AX79" i="19"/>
  <c r="BE79" i="19"/>
  <c r="BC79" i="19"/>
  <c r="W79" i="19"/>
  <c r="P79" i="19"/>
  <c r="L78" i="19"/>
  <c r="H78" i="19"/>
  <c r="J78" i="19"/>
  <c r="I78" i="19"/>
  <c r="D77" i="19"/>
  <c r="AR78" i="19"/>
  <c r="AV78" i="19"/>
  <c r="AS78" i="19"/>
  <c r="AT78" i="19"/>
  <c r="BK78" i="19"/>
  <c r="BG78" i="19"/>
  <c r="BH78" i="19"/>
  <c r="BI78" i="19"/>
  <c r="I79" i="19" l="1"/>
  <c r="L79" i="19"/>
  <c r="H79" i="19"/>
  <c r="J79" i="19"/>
  <c r="E78" i="19"/>
  <c r="F78" i="19"/>
  <c r="BH79" i="19"/>
  <c r="BI79" i="19"/>
  <c r="BK79" i="19"/>
  <c r="BG79" i="19"/>
  <c r="D78" i="19"/>
  <c r="BM80" i="19"/>
  <c r="R80" i="19"/>
  <c r="BQ80" i="19"/>
  <c r="P80" i="19"/>
  <c r="BP80" i="19"/>
  <c r="AX80" i="19"/>
  <c r="W80" i="19"/>
  <c r="U80" i="19"/>
  <c r="AB80" i="19"/>
  <c r="BR80" i="19"/>
  <c r="Q80" i="19"/>
  <c r="AI80" i="19"/>
  <c r="O80" i="19"/>
  <c r="AL80" i="19"/>
  <c r="X80" i="19"/>
  <c r="BS80" i="19"/>
  <c r="AN80" i="19"/>
  <c r="BO80" i="19"/>
  <c r="AJ80" i="19"/>
  <c r="S80" i="19"/>
  <c r="BL80" i="19"/>
  <c r="N80" i="19"/>
  <c r="BA80" i="19"/>
  <c r="AW80" i="19"/>
  <c r="T80" i="19"/>
  <c r="M80" i="19"/>
  <c r="AH80" i="19"/>
  <c r="AP80" i="19"/>
  <c r="AA80" i="19"/>
  <c r="BB80" i="19"/>
  <c r="AD80" i="19"/>
  <c r="AF80" i="19"/>
  <c r="BE80" i="19"/>
  <c r="AO80" i="19"/>
  <c r="BT80" i="19"/>
  <c r="AK80" i="19"/>
  <c r="AY80" i="19"/>
  <c r="Z80" i="19"/>
  <c r="AZ80" i="19"/>
  <c r="AE80" i="19"/>
  <c r="AG80" i="19"/>
  <c r="AC80" i="19"/>
  <c r="BN80" i="19"/>
  <c r="V80" i="19"/>
  <c r="Y80" i="19"/>
  <c r="BD80" i="19"/>
  <c r="AM80" i="19"/>
  <c r="BC80" i="19"/>
  <c r="B81" i="19"/>
  <c r="AV79" i="19"/>
  <c r="AS79" i="19"/>
  <c r="AR79" i="19"/>
  <c r="AT79" i="19"/>
  <c r="H80" i="19" l="1"/>
  <c r="I80" i="19"/>
  <c r="J80" i="19"/>
  <c r="L80" i="19"/>
  <c r="W81" i="19"/>
  <c r="BQ81" i="19"/>
  <c r="AP81" i="19"/>
  <c r="AM81" i="19"/>
  <c r="BL81" i="19"/>
  <c r="S81" i="19"/>
  <c r="BP81" i="19"/>
  <c r="BO81" i="19"/>
  <c r="BM81" i="19"/>
  <c r="M81" i="19"/>
  <c r="Q81" i="19"/>
  <c r="X81" i="19"/>
  <c r="AY81" i="19"/>
  <c r="AG81" i="19"/>
  <c r="AO81" i="19"/>
  <c r="BB81" i="19"/>
  <c r="B82" i="19"/>
  <c r="BT81" i="19"/>
  <c r="BE81" i="19"/>
  <c r="AH81" i="19"/>
  <c r="AI81" i="19"/>
  <c r="AD81" i="19"/>
  <c r="Z81" i="19"/>
  <c r="BC81" i="19"/>
  <c r="AE81" i="19"/>
  <c r="AN81" i="19"/>
  <c r="AF81" i="19"/>
  <c r="AZ81" i="19"/>
  <c r="P81" i="19"/>
  <c r="BN81" i="19"/>
  <c r="AC81" i="19"/>
  <c r="BD81" i="19"/>
  <c r="AX81" i="19"/>
  <c r="BR81" i="19"/>
  <c r="R81" i="19"/>
  <c r="BA81" i="19"/>
  <c r="Y81" i="19"/>
  <c r="V81" i="19"/>
  <c r="AJ81" i="19"/>
  <c r="BS81" i="19"/>
  <c r="AA81" i="19"/>
  <c r="N81" i="19"/>
  <c r="T81" i="19"/>
  <c r="AK81" i="19"/>
  <c r="O81" i="19"/>
  <c r="AB81" i="19"/>
  <c r="U81" i="19"/>
  <c r="AW81" i="19"/>
  <c r="AL81" i="19"/>
  <c r="F79" i="19"/>
  <c r="BG80" i="19"/>
  <c r="BH80" i="19"/>
  <c r="BK80" i="19"/>
  <c r="BI80" i="19"/>
  <c r="AS80" i="19"/>
  <c r="AT80" i="19"/>
  <c r="AV80" i="19"/>
  <c r="AR80" i="19"/>
  <c r="D79" i="19"/>
  <c r="E79" i="19"/>
  <c r="H81" i="19" l="1"/>
  <c r="I81" i="19"/>
  <c r="J81" i="19"/>
  <c r="L81" i="19"/>
  <c r="AL82" i="19"/>
  <c r="AG82" i="19"/>
  <c r="BC82" i="19"/>
  <c r="BL82" i="19"/>
  <c r="W82" i="19"/>
  <c r="AI82" i="19"/>
  <c r="R82" i="19"/>
  <c r="BD82" i="19"/>
  <c r="AD82" i="19"/>
  <c r="AW82" i="19"/>
  <c r="AF82" i="19"/>
  <c r="AE82" i="19"/>
  <c r="BA82" i="19"/>
  <c r="V82" i="19"/>
  <c r="AY82" i="19"/>
  <c r="T82" i="19"/>
  <c r="O82" i="19"/>
  <c r="Z82" i="19"/>
  <c r="AJ82" i="19"/>
  <c r="U82" i="19"/>
  <c r="AC82" i="19"/>
  <c r="Y82" i="19"/>
  <c r="AM82" i="19"/>
  <c r="M82" i="19"/>
  <c r="P82" i="19"/>
  <c r="BT82" i="19"/>
  <c r="BO82" i="19"/>
  <c r="AO82" i="19"/>
  <c r="BP82" i="19"/>
  <c r="B83" i="19"/>
  <c r="BM82" i="19"/>
  <c r="BS82" i="19"/>
  <c r="N82" i="19"/>
  <c r="BR82" i="19"/>
  <c r="S82" i="19"/>
  <c r="Q82" i="19"/>
  <c r="X82" i="19"/>
  <c r="AX82" i="19"/>
  <c r="BB82" i="19"/>
  <c r="AZ82" i="19"/>
  <c r="AK82" i="19"/>
  <c r="AB82" i="19"/>
  <c r="AH82" i="19"/>
  <c r="AP82" i="19"/>
  <c r="AN82" i="19"/>
  <c r="BE82" i="19"/>
  <c r="BN82" i="19"/>
  <c r="AA82" i="19"/>
  <c r="BQ82" i="19"/>
  <c r="AS81" i="19"/>
  <c r="AT81" i="19"/>
  <c r="AV81" i="19"/>
  <c r="AR81" i="19"/>
  <c r="F80" i="19"/>
  <c r="E80" i="19"/>
  <c r="BG81" i="19"/>
  <c r="BH81" i="19"/>
  <c r="BI81" i="19"/>
  <c r="BK81" i="19"/>
  <c r="D80" i="19"/>
  <c r="AR82" i="19" l="1"/>
  <c r="AV82" i="19"/>
  <c r="AS82" i="19"/>
  <c r="AT82" i="19"/>
  <c r="I82" i="19"/>
  <c r="E82" i="19" s="1"/>
  <c r="J82" i="19"/>
  <c r="L82" i="19"/>
  <c r="H82" i="19"/>
  <c r="D82" i="19" s="1"/>
  <c r="F81" i="19"/>
  <c r="BK82" i="19"/>
  <c r="BG82" i="19"/>
  <c r="BH82" i="19"/>
  <c r="BI82" i="19"/>
  <c r="AK83" i="19"/>
  <c r="AJ83" i="19"/>
  <c r="AF83" i="19"/>
  <c r="BQ83" i="19"/>
  <c r="BO83" i="19"/>
  <c r="BT83" i="19"/>
  <c r="AD83" i="19"/>
  <c r="AY83" i="19"/>
  <c r="BN83" i="19"/>
  <c r="AA83" i="19"/>
  <c r="BR83" i="19"/>
  <c r="B84" i="19"/>
  <c r="U83" i="19"/>
  <c r="V83" i="19"/>
  <c r="O83" i="19"/>
  <c r="BM83" i="19"/>
  <c r="AG83" i="19"/>
  <c r="AB83" i="19"/>
  <c r="Z83" i="19"/>
  <c r="Q83" i="19"/>
  <c r="BS83" i="19"/>
  <c r="AP83" i="19"/>
  <c r="W83" i="19"/>
  <c r="BB83" i="19"/>
  <c r="AX83" i="19"/>
  <c r="BE83" i="19"/>
  <c r="X83" i="19"/>
  <c r="BL83" i="19"/>
  <c r="AW83" i="19"/>
  <c r="BP83" i="19"/>
  <c r="S83" i="19"/>
  <c r="AC83" i="19"/>
  <c r="N83" i="19"/>
  <c r="T83" i="19"/>
  <c r="BD83" i="19"/>
  <c r="BA83" i="19"/>
  <c r="AM83" i="19"/>
  <c r="M83" i="19"/>
  <c r="Y83" i="19"/>
  <c r="AI83" i="19"/>
  <c r="AL83" i="19"/>
  <c r="R83" i="19"/>
  <c r="P83" i="19"/>
  <c r="AO83" i="19"/>
  <c r="AZ83" i="19"/>
  <c r="AH83" i="19"/>
  <c r="AN83" i="19"/>
  <c r="BC83" i="19"/>
  <c r="AE83" i="19"/>
  <c r="E81" i="19"/>
  <c r="D81" i="19"/>
  <c r="F82" i="19" l="1"/>
  <c r="I83" i="19"/>
  <c r="J83" i="19"/>
  <c r="L83" i="19"/>
  <c r="H83" i="19"/>
  <c r="AT83" i="19"/>
  <c r="AR83" i="19"/>
  <c r="AS83" i="19"/>
  <c r="AV83" i="19"/>
  <c r="BK83" i="19"/>
  <c r="BH83" i="19"/>
  <c r="BI83" i="19"/>
  <c r="BG83" i="19"/>
  <c r="AX84" i="19"/>
  <c r="BD84" i="19"/>
  <c r="AL84" i="19"/>
  <c r="BQ84" i="19"/>
  <c r="AY84" i="19"/>
  <c r="BB84" i="19"/>
  <c r="AZ84" i="19"/>
  <c r="BR84" i="19"/>
  <c r="Q84" i="19"/>
  <c r="AC84" i="19"/>
  <c r="AI84" i="19"/>
  <c r="AH84" i="19"/>
  <c r="BC84" i="19"/>
  <c r="N84" i="19"/>
  <c r="Y84" i="19"/>
  <c r="AB84" i="19"/>
  <c r="BP84" i="19"/>
  <c r="AW84" i="19"/>
  <c r="AD84" i="19"/>
  <c r="AM84" i="19"/>
  <c r="AK84" i="19"/>
  <c r="AG84" i="19"/>
  <c r="BS84" i="19"/>
  <c r="AN84" i="19"/>
  <c r="AE84" i="19"/>
  <c r="U84" i="19"/>
  <c r="BL84" i="19"/>
  <c r="R84" i="19"/>
  <c r="O84" i="19"/>
  <c r="W84" i="19"/>
  <c r="S84" i="19"/>
  <c r="B85" i="19"/>
  <c r="BT84" i="19"/>
  <c r="BM84" i="19"/>
  <c r="BN84" i="19"/>
  <c r="V84" i="19"/>
  <c r="P84" i="19"/>
  <c r="Z84" i="19"/>
  <c r="BE84" i="19"/>
  <c r="BO84" i="19"/>
  <c r="X84" i="19"/>
  <c r="AA84" i="19"/>
  <c r="BA84" i="19"/>
  <c r="AO84" i="19"/>
  <c r="M84" i="19"/>
  <c r="T84" i="19"/>
  <c r="AP84" i="19"/>
  <c r="AF84" i="19"/>
  <c r="AJ84" i="19"/>
  <c r="F83" i="19" l="1"/>
  <c r="AV84" i="19"/>
  <c r="AR84" i="19"/>
  <c r="AT84" i="19"/>
  <c r="AS84" i="19"/>
  <c r="W85" i="19"/>
  <c r="BQ85" i="19"/>
  <c r="BR85" i="19"/>
  <c r="AM85" i="19"/>
  <c r="M85" i="19"/>
  <c r="BC85" i="19"/>
  <c r="Q85" i="19"/>
  <c r="AZ85" i="19"/>
  <c r="AY85" i="19"/>
  <c r="AG85" i="19"/>
  <c r="AO85" i="19"/>
  <c r="AB85" i="19"/>
  <c r="Z85" i="19"/>
  <c r="BO85" i="19"/>
  <c r="Y85" i="19"/>
  <c r="U85" i="19"/>
  <c r="AD85" i="19"/>
  <c r="BE85" i="19"/>
  <c r="V85" i="19"/>
  <c r="AI85" i="19"/>
  <c r="AH85" i="19"/>
  <c r="AL85" i="19"/>
  <c r="N85" i="19"/>
  <c r="BB85" i="19"/>
  <c r="BA85" i="19"/>
  <c r="BS85" i="19"/>
  <c r="AJ85" i="19"/>
  <c r="BN85" i="19"/>
  <c r="AC85" i="19"/>
  <c r="AN85" i="19"/>
  <c r="AX85" i="19"/>
  <c r="O85" i="19"/>
  <c r="AE85" i="19"/>
  <c r="BM85" i="19"/>
  <c r="X85" i="19"/>
  <c r="BD85" i="19"/>
  <c r="AW85" i="19"/>
  <c r="AF85" i="19"/>
  <c r="AP85" i="19"/>
  <c r="B86" i="19"/>
  <c r="BP85" i="19"/>
  <c r="AA85" i="19"/>
  <c r="R85" i="19"/>
  <c r="P85" i="19"/>
  <c r="AK85" i="19"/>
  <c r="S85" i="19"/>
  <c r="BT85" i="19"/>
  <c r="BL85" i="19"/>
  <c r="T85" i="19"/>
  <c r="D83" i="19"/>
  <c r="I84" i="19"/>
  <c r="J84" i="19"/>
  <c r="H84" i="19"/>
  <c r="L84" i="19"/>
  <c r="E83" i="19"/>
  <c r="BK84" i="19"/>
  <c r="BI84" i="19"/>
  <c r="BG84" i="19"/>
  <c r="BH84" i="19"/>
  <c r="F84" i="19" l="1"/>
  <c r="E84" i="19"/>
  <c r="BG85" i="19"/>
  <c r="BH85" i="19"/>
  <c r="BI85" i="19"/>
  <c r="BK85" i="19"/>
  <c r="AE86" i="19"/>
  <c r="AW86" i="19"/>
  <c r="AJ86" i="19"/>
  <c r="BA86" i="19"/>
  <c r="T86" i="19"/>
  <c r="BE86" i="19"/>
  <c r="R86" i="19"/>
  <c r="AP86" i="19"/>
  <c r="AO86" i="19"/>
  <c r="AL86" i="19"/>
  <c r="AK86" i="19"/>
  <c r="AA86" i="19"/>
  <c r="AG86" i="19"/>
  <c r="BL86" i="19"/>
  <c r="Z86" i="19"/>
  <c r="AI86" i="19"/>
  <c r="AY86" i="19"/>
  <c r="AF86" i="19"/>
  <c r="BS86" i="19"/>
  <c r="Y86" i="19"/>
  <c r="BM86" i="19"/>
  <c r="V86" i="19"/>
  <c r="W86" i="19"/>
  <c r="M86" i="19"/>
  <c r="AH86" i="19"/>
  <c r="AC86" i="19"/>
  <c r="BO86" i="19"/>
  <c r="BR86" i="19"/>
  <c r="BD86" i="19"/>
  <c r="AZ86" i="19"/>
  <c r="B87" i="19"/>
  <c r="AN86" i="19"/>
  <c r="O86" i="19"/>
  <c r="BN86" i="19"/>
  <c r="AB86" i="19"/>
  <c r="BC86" i="19"/>
  <c r="AD86" i="19"/>
  <c r="U86" i="19"/>
  <c r="S86" i="19"/>
  <c r="N86" i="19"/>
  <c r="P86" i="19"/>
  <c r="BP86" i="19"/>
  <c r="BT86" i="19"/>
  <c r="X86" i="19"/>
  <c r="AM86" i="19"/>
  <c r="AX86" i="19"/>
  <c r="BB86" i="19"/>
  <c r="Q86" i="19"/>
  <c r="BQ86" i="19"/>
  <c r="D84" i="19"/>
  <c r="AS85" i="19"/>
  <c r="AT85" i="19"/>
  <c r="AV85" i="19"/>
  <c r="AR85" i="19"/>
  <c r="J85" i="19"/>
  <c r="F85" i="19" s="1"/>
  <c r="L85" i="19"/>
  <c r="H85" i="19"/>
  <c r="D85" i="19" s="1"/>
  <c r="I85" i="19"/>
  <c r="E85" i="19" l="1"/>
  <c r="AV86" i="19"/>
  <c r="AR86" i="19"/>
  <c r="AS86" i="19"/>
  <c r="AT86" i="19"/>
  <c r="I86" i="19"/>
  <c r="L86" i="19"/>
  <c r="J86" i="19"/>
  <c r="H86" i="19"/>
  <c r="AW87" i="19"/>
  <c r="AI87" i="19"/>
  <c r="BD87" i="19"/>
  <c r="T87" i="19"/>
  <c r="AP87" i="19"/>
  <c r="AC87" i="19"/>
  <c r="AG87" i="19"/>
  <c r="B88" i="19"/>
  <c r="AH87" i="19"/>
  <c r="BE87" i="19"/>
  <c r="P87" i="19"/>
  <c r="AO87" i="19"/>
  <c r="AN87" i="19"/>
  <c r="BB87" i="19"/>
  <c r="BL87" i="19"/>
  <c r="W87" i="19"/>
  <c r="X87" i="19"/>
  <c r="BO87" i="19"/>
  <c r="AJ87" i="19"/>
  <c r="AM87" i="19"/>
  <c r="AE87" i="19"/>
  <c r="AD87" i="19"/>
  <c r="BR87" i="19"/>
  <c r="Y87" i="19"/>
  <c r="BP87" i="19"/>
  <c r="BS87" i="19"/>
  <c r="BC87" i="19"/>
  <c r="S87" i="19"/>
  <c r="AF87" i="19"/>
  <c r="AZ87" i="19"/>
  <c r="M87" i="19"/>
  <c r="O87" i="19"/>
  <c r="BM87" i="19"/>
  <c r="Z87" i="19"/>
  <c r="AA87" i="19"/>
  <c r="AX87" i="19"/>
  <c r="BA87" i="19"/>
  <c r="AK87" i="19"/>
  <c r="N87" i="19"/>
  <c r="U87" i="19"/>
  <c r="BN87" i="19"/>
  <c r="AL87" i="19"/>
  <c r="Q87" i="19"/>
  <c r="BQ87" i="19"/>
  <c r="R87" i="19"/>
  <c r="AB87" i="19"/>
  <c r="V87" i="19"/>
  <c r="AY87" i="19"/>
  <c r="BT87" i="19"/>
  <c r="BG86" i="19"/>
  <c r="BK86" i="19"/>
  <c r="BH86" i="19"/>
  <c r="BI86" i="19"/>
  <c r="F86" i="19" l="1"/>
  <c r="BI87" i="19"/>
  <c r="BH87" i="19"/>
  <c r="BK87" i="19"/>
  <c r="BG87" i="19"/>
  <c r="E86" i="19"/>
  <c r="AT87" i="19"/>
  <c r="AS87" i="19"/>
  <c r="AV87" i="19"/>
  <c r="AR87" i="19"/>
  <c r="I87" i="19"/>
  <c r="J87" i="19"/>
  <c r="F87" i="19" s="1"/>
  <c r="H87" i="19"/>
  <c r="L87" i="19"/>
  <c r="BN88" i="19"/>
  <c r="V88" i="19"/>
  <c r="Q88" i="19"/>
  <c r="M88" i="19"/>
  <c r="AK88" i="19"/>
  <c r="T88" i="19"/>
  <c r="BM88" i="19"/>
  <c r="AZ88" i="19"/>
  <c r="B89" i="19"/>
  <c r="AF88" i="19"/>
  <c r="S88" i="19"/>
  <c r="AO88" i="19"/>
  <c r="P88" i="19"/>
  <c r="BT88" i="19"/>
  <c r="BB88" i="19"/>
  <c r="BR88" i="19"/>
  <c r="AH88" i="19"/>
  <c r="BS88" i="19"/>
  <c r="AP88" i="19"/>
  <c r="R88" i="19"/>
  <c r="BQ88" i="19"/>
  <c r="AX88" i="19"/>
  <c r="BD88" i="19"/>
  <c r="W88" i="19"/>
  <c r="AB88" i="19"/>
  <c r="BC88" i="19"/>
  <c r="BL88" i="19"/>
  <c r="AL88" i="19"/>
  <c r="AE88" i="19"/>
  <c r="AA88" i="19"/>
  <c r="BA88" i="19"/>
  <c r="AW88" i="19"/>
  <c r="AD88" i="19"/>
  <c r="BO88" i="19"/>
  <c r="N88" i="19"/>
  <c r="U88" i="19"/>
  <c r="AG88" i="19"/>
  <c r="BP88" i="19"/>
  <c r="O88" i="19"/>
  <c r="AN88" i="19"/>
  <c r="AI88" i="19"/>
  <c r="BE88" i="19"/>
  <c r="AM88" i="19"/>
  <c r="AC88" i="19"/>
  <c r="AY88" i="19"/>
  <c r="Z88" i="19"/>
  <c r="Y88" i="19"/>
  <c r="AJ88" i="19"/>
  <c r="X88" i="19"/>
  <c r="D86" i="19"/>
  <c r="E87" i="19" l="1"/>
  <c r="AM89" i="19"/>
  <c r="AL89" i="19"/>
  <c r="T89" i="19"/>
  <c r="BL89" i="19"/>
  <c r="Y89" i="19"/>
  <c r="V89" i="19"/>
  <c r="AW89" i="19"/>
  <c r="AN89" i="19"/>
  <c r="AG89" i="19"/>
  <c r="BT89" i="19"/>
  <c r="AB89" i="19"/>
  <c r="W89" i="19"/>
  <c r="Z89" i="19"/>
  <c r="AE89" i="19"/>
  <c r="O89" i="19"/>
  <c r="P89" i="19"/>
  <c r="X89" i="19"/>
  <c r="BO89" i="19"/>
  <c r="BA89" i="19"/>
  <c r="AY89" i="19"/>
  <c r="AD89" i="19"/>
  <c r="R89" i="19"/>
  <c r="B90" i="19"/>
  <c r="Q89" i="19"/>
  <c r="BM89" i="19"/>
  <c r="AI89" i="19"/>
  <c r="BS89" i="19"/>
  <c r="AX89" i="19"/>
  <c r="AF89" i="19"/>
  <c r="AJ89" i="19"/>
  <c r="BD89" i="19"/>
  <c r="M89" i="19"/>
  <c r="S89" i="19"/>
  <c r="BE89" i="19"/>
  <c r="AC89" i="19"/>
  <c r="BQ89" i="19"/>
  <c r="AZ89" i="19"/>
  <c r="AP89" i="19"/>
  <c r="BB89" i="19"/>
  <c r="BN89" i="19"/>
  <c r="BP89" i="19"/>
  <c r="AK89" i="19"/>
  <c r="AA89" i="19"/>
  <c r="BC89" i="19"/>
  <c r="AO89" i="19"/>
  <c r="BR89" i="19"/>
  <c r="U89" i="19"/>
  <c r="N89" i="19"/>
  <c r="AH89" i="19"/>
  <c r="BH88" i="19"/>
  <c r="BK88" i="19"/>
  <c r="BG88" i="19"/>
  <c r="BI88" i="19"/>
  <c r="AS88" i="19"/>
  <c r="AT88" i="19"/>
  <c r="AV88" i="19"/>
  <c r="AR88" i="19"/>
  <c r="D87" i="19"/>
  <c r="L88" i="19"/>
  <c r="I88" i="19"/>
  <c r="E88" i="19" s="1"/>
  <c r="H88" i="19"/>
  <c r="J88" i="19"/>
  <c r="F88" i="19" s="1"/>
  <c r="H89" i="19" l="1"/>
  <c r="I89" i="19"/>
  <c r="J89" i="19"/>
  <c r="L89" i="19"/>
  <c r="BP90" i="19"/>
  <c r="BQ90" i="19"/>
  <c r="AL90" i="19"/>
  <c r="AG90" i="19"/>
  <c r="BC90" i="19"/>
  <c r="BR90" i="19"/>
  <c r="AZ90" i="19"/>
  <c r="AA90" i="19"/>
  <c r="AY90" i="19"/>
  <c r="AF90" i="19"/>
  <c r="AM90" i="19"/>
  <c r="N90" i="19"/>
  <c r="P90" i="19"/>
  <c r="AJ90" i="19"/>
  <c r="U90" i="19"/>
  <c r="AH90" i="19"/>
  <c r="Y90" i="19"/>
  <c r="AK90" i="19"/>
  <c r="BD90" i="19"/>
  <c r="AO90" i="19"/>
  <c r="AC90" i="19"/>
  <c r="BN90" i="19"/>
  <c r="AB90" i="19"/>
  <c r="W90" i="19"/>
  <c r="M90" i="19"/>
  <c r="V90" i="19"/>
  <c r="BS90" i="19"/>
  <c r="BE90" i="19"/>
  <c r="T90" i="19"/>
  <c r="R90" i="19"/>
  <c r="AD90" i="19"/>
  <c r="Q90" i="19"/>
  <c r="AE90" i="19"/>
  <c r="AN90" i="19"/>
  <c r="BM90" i="19"/>
  <c r="X90" i="19"/>
  <c r="BO90" i="19"/>
  <c r="AX90" i="19"/>
  <c r="BA90" i="19"/>
  <c r="BB90" i="19"/>
  <c r="B91" i="19"/>
  <c r="AW90" i="19"/>
  <c r="Z90" i="19"/>
  <c r="BT90" i="19"/>
  <c r="O90" i="19"/>
  <c r="AP90" i="19"/>
  <c r="BL90" i="19"/>
  <c r="S90" i="19"/>
  <c r="AI90" i="19"/>
  <c r="AS89" i="19"/>
  <c r="AT89" i="19"/>
  <c r="AV89" i="19"/>
  <c r="AR89" i="19"/>
  <c r="D88" i="19"/>
  <c r="BH89" i="19"/>
  <c r="BI89" i="19"/>
  <c r="BK89" i="19"/>
  <c r="BG89" i="19"/>
  <c r="AV90" i="19" l="1"/>
  <c r="AS90" i="19"/>
  <c r="AR90" i="19"/>
  <c r="AT90" i="19"/>
  <c r="AH91" i="19"/>
  <c r="BA91" i="19"/>
  <c r="BC91" i="19"/>
  <c r="AF91" i="19"/>
  <c r="AP91" i="19"/>
  <c r="T91" i="19"/>
  <c r="AG91" i="19"/>
  <c r="BR91" i="19"/>
  <c r="AW91" i="19"/>
  <c r="AI91" i="19"/>
  <c r="N91" i="19"/>
  <c r="AC91" i="19"/>
  <c r="M91" i="19"/>
  <c r="BN91" i="19"/>
  <c r="BL91" i="19"/>
  <c r="BE91" i="19"/>
  <c r="AO91" i="19"/>
  <c r="AZ91" i="19"/>
  <c r="P91" i="19"/>
  <c r="BP91" i="19"/>
  <c r="W91" i="19"/>
  <c r="BS91" i="19"/>
  <c r="AE91" i="19"/>
  <c r="AM91" i="19"/>
  <c r="AK91" i="19"/>
  <c r="AJ91" i="19"/>
  <c r="X91" i="19"/>
  <c r="Y91" i="19"/>
  <c r="AD91" i="19"/>
  <c r="BM91" i="19"/>
  <c r="AA91" i="19"/>
  <c r="O91" i="19"/>
  <c r="AB91" i="19"/>
  <c r="R91" i="19"/>
  <c r="U91" i="19"/>
  <c r="BO91" i="19"/>
  <c r="AL91" i="19"/>
  <c r="AN91" i="19"/>
  <c r="Z91" i="19"/>
  <c r="BD91" i="19"/>
  <c r="B92" i="19"/>
  <c r="BB91" i="19"/>
  <c r="AX91" i="19"/>
  <c r="BQ91" i="19"/>
  <c r="V91" i="19"/>
  <c r="S91" i="19"/>
  <c r="Q91" i="19"/>
  <c r="AY91" i="19"/>
  <c r="BT91" i="19"/>
  <c r="J90" i="19"/>
  <c r="F90" i="19" s="1"/>
  <c r="L90" i="19"/>
  <c r="H90" i="19"/>
  <c r="D90" i="19" s="1"/>
  <c r="I90" i="19"/>
  <c r="E90" i="19" s="1"/>
  <c r="BK90" i="19"/>
  <c r="BG90" i="19"/>
  <c r="BI90" i="19"/>
  <c r="BH90" i="19"/>
  <c r="F89" i="19"/>
  <c r="E89" i="19"/>
  <c r="D89" i="19"/>
  <c r="AF92" i="19" l="1"/>
  <c r="O92" i="19"/>
  <c r="U92" i="19"/>
  <c r="BP92" i="19"/>
  <c r="AL92" i="19"/>
  <c r="X92" i="19"/>
  <c r="BM92" i="19"/>
  <c r="R92" i="19"/>
  <c r="AG92" i="19"/>
  <c r="M92" i="19"/>
  <c r="AO92" i="19"/>
  <c r="AK92" i="19"/>
  <c r="BC92" i="19"/>
  <c r="AB92" i="19"/>
  <c r="BR92" i="19"/>
  <c r="AA92" i="19"/>
  <c r="P92" i="19"/>
  <c r="BT92" i="19"/>
  <c r="AW92" i="19"/>
  <c r="V92" i="19"/>
  <c r="BS92" i="19"/>
  <c r="N92" i="19"/>
  <c r="Y92" i="19"/>
  <c r="AX92" i="19"/>
  <c r="BD92" i="19"/>
  <c r="BA92" i="19"/>
  <c r="AP92" i="19"/>
  <c r="BB92" i="19"/>
  <c r="BO92" i="19"/>
  <c r="AZ92" i="19"/>
  <c r="AH92" i="19"/>
  <c r="B93" i="19"/>
  <c r="T92" i="19"/>
  <c r="Q92" i="19"/>
  <c r="AY92" i="19"/>
  <c r="AD92" i="19"/>
  <c r="AM92" i="19"/>
  <c r="Z92" i="19"/>
  <c r="W92" i="19"/>
  <c r="BQ92" i="19"/>
  <c r="AI92" i="19"/>
  <c r="AJ92" i="19"/>
  <c r="AE92" i="19"/>
  <c r="AC92" i="19"/>
  <c r="S92" i="19"/>
  <c r="AN92" i="19"/>
  <c r="BN92" i="19"/>
  <c r="BE92" i="19"/>
  <c r="BL92" i="19"/>
  <c r="AS91" i="19"/>
  <c r="AV91" i="19"/>
  <c r="AT91" i="19"/>
  <c r="AR91" i="19"/>
  <c r="BI91" i="19"/>
  <c r="BK91" i="19"/>
  <c r="BH91" i="19"/>
  <c r="BG91" i="19"/>
  <c r="I91" i="19"/>
  <c r="J91" i="19"/>
  <c r="L91" i="19"/>
  <c r="H91" i="19"/>
  <c r="D91" i="19" s="1"/>
  <c r="F91" i="19" l="1"/>
  <c r="AA93" i="19"/>
  <c r="R93" i="19"/>
  <c r="AN93" i="19"/>
  <c r="O93" i="19"/>
  <c r="Q93" i="19"/>
  <c r="AW93" i="19"/>
  <c r="U93" i="19"/>
  <c r="BP93" i="19"/>
  <c r="AX93" i="19"/>
  <c r="BO93" i="19"/>
  <c r="AL93" i="19"/>
  <c r="BE93" i="19"/>
  <c r="BN93" i="19"/>
  <c r="AJ93" i="19"/>
  <c r="AB93" i="19"/>
  <c r="BQ93" i="19"/>
  <c r="BB93" i="19"/>
  <c r="BC93" i="19"/>
  <c r="AO93" i="19"/>
  <c r="B94" i="19"/>
  <c r="S93" i="19"/>
  <c r="BR93" i="19"/>
  <c r="BD93" i="19"/>
  <c r="AZ93" i="19"/>
  <c r="AY93" i="19"/>
  <c r="AK93" i="19"/>
  <c r="T93" i="19"/>
  <c r="AG93" i="19"/>
  <c r="AH93" i="19"/>
  <c r="AC93" i="19"/>
  <c r="AF93" i="19"/>
  <c r="N93" i="19"/>
  <c r="AI93" i="19"/>
  <c r="AP93" i="19"/>
  <c r="V93" i="19"/>
  <c r="AM93" i="19"/>
  <c r="BL93" i="19"/>
  <c r="P93" i="19"/>
  <c r="AD93" i="19"/>
  <c r="AE93" i="19"/>
  <c r="Z93" i="19"/>
  <c r="BT93" i="19"/>
  <c r="BS93" i="19"/>
  <c r="BA93" i="19"/>
  <c r="W93" i="19"/>
  <c r="BM93" i="19"/>
  <c r="Y93" i="19"/>
  <c r="M93" i="19"/>
  <c r="X93" i="19"/>
  <c r="AT92" i="19"/>
  <c r="AV92" i="19"/>
  <c r="AS92" i="19"/>
  <c r="AR92" i="19"/>
  <c r="E91" i="19"/>
  <c r="I92" i="19"/>
  <c r="E92" i="19" s="1"/>
  <c r="H92" i="19"/>
  <c r="L92" i="19"/>
  <c r="J92" i="19"/>
  <c r="BK92" i="19"/>
  <c r="BG92" i="19"/>
  <c r="BH92" i="19"/>
  <c r="BI92" i="19"/>
  <c r="D92" i="19" l="1"/>
  <c r="I93" i="19"/>
  <c r="J93" i="19"/>
  <c r="L93" i="19"/>
  <c r="H93" i="19"/>
  <c r="AT93" i="19"/>
  <c r="AV93" i="19"/>
  <c r="AS93" i="19"/>
  <c r="AR93" i="19"/>
  <c r="BK93" i="19"/>
  <c r="BG93" i="19"/>
  <c r="BH93" i="19"/>
  <c r="BI93" i="19"/>
  <c r="W94" i="19"/>
  <c r="AY94" i="19"/>
  <c r="AJ94" i="19"/>
  <c r="BA94" i="19"/>
  <c r="AF94" i="19"/>
  <c r="AC94" i="19"/>
  <c r="BO94" i="19"/>
  <c r="AB94" i="19"/>
  <c r="O94" i="19"/>
  <c r="R94" i="19"/>
  <c r="Y94" i="19"/>
  <c r="AH94" i="19"/>
  <c r="AK94" i="19"/>
  <c r="S94" i="19"/>
  <c r="AL94" i="19"/>
  <c r="BN94" i="19"/>
  <c r="AA94" i="19"/>
  <c r="BS94" i="19"/>
  <c r="BL94" i="19"/>
  <c r="AD94" i="19"/>
  <c r="U94" i="19"/>
  <c r="BE94" i="19"/>
  <c r="BR94" i="19"/>
  <c r="AZ94" i="19"/>
  <c r="V94" i="19"/>
  <c r="BC94" i="19"/>
  <c r="BQ94" i="19"/>
  <c r="BP94" i="19"/>
  <c r="AO94" i="19"/>
  <c r="M94" i="19"/>
  <c r="BM94" i="19"/>
  <c r="X94" i="19"/>
  <c r="AM94" i="19"/>
  <c r="B95" i="19"/>
  <c r="Q94" i="19"/>
  <c r="AP94" i="19"/>
  <c r="Z94" i="19"/>
  <c r="BT94" i="19"/>
  <c r="AG94" i="19"/>
  <c r="N94" i="19"/>
  <c r="P94" i="19"/>
  <c r="AW94" i="19"/>
  <c r="AN94" i="19"/>
  <c r="T94" i="19"/>
  <c r="AE94" i="19"/>
  <c r="AX94" i="19"/>
  <c r="BB94" i="19"/>
  <c r="AI94" i="19"/>
  <c r="BD94" i="19"/>
  <c r="F92" i="19"/>
  <c r="F93" i="19" l="1"/>
  <c r="E93" i="19"/>
  <c r="BK94" i="19"/>
  <c r="BG94" i="19"/>
  <c r="BI94" i="19"/>
  <c r="BH94" i="19"/>
  <c r="AS94" i="19"/>
  <c r="AR94" i="19"/>
  <c r="AV94" i="19"/>
  <c r="AT94" i="19"/>
  <c r="AA95" i="19"/>
  <c r="V95" i="19"/>
  <c r="BL95" i="19"/>
  <c r="O95" i="19"/>
  <c r="BE95" i="19"/>
  <c r="AM95" i="19"/>
  <c r="AE95" i="19"/>
  <c r="B96" i="19"/>
  <c r="AF95" i="19"/>
  <c r="X95" i="19"/>
  <c r="AD95" i="19"/>
  <c r="U95" i="19"/>
  <c r="BO95" i="19"/>
  <c r="AH95" i="19"/>
  <c r="BP95" i="19"/>
  <c r="AC95" i="19"/>
  <c r="AL95" i="19"/>
  <c r="T95" i="19"/>
  <c r="Z95" i="19"/>
  <c r="AP95" i="19"/>
  <c r="AX95" i="19"/>
  <c r="BQ95" i="19"/>
  <c r="R95" i="19"/>
  <c r="S95" i="19"/>
  <c r="Q95" i="19"/>
  <c r="BB95" i="19"/>
  <c r="AY95" i="19"/>
  <c r="Y95" i="19"/>
  <c r="N95" i="19"/>
  <c r="BA95" i="19"/>
  <c r="BC95" i="19"/>
  <c r="AZ95" i="19"/>
  <c r="BR95" i="19"/>
  <c r="P95" i="19"/>
  <c r="BT95" i="19"/>
  <c r="BM95" i="19"/>
  <c r="BN95" i="19"/>
  <c r="AW95" i="19"/>
  <c r="AI95" i="19"/>
  <c r="M95" i="19"/>
  <c r="AG95" i="19"/>
  <c r="AO95" i="19"/>
  <c r="AN95" i="19"/>
  <c r="AB95" i="19"/>
  <c r="BD95" i="19"/>
  <c r="W95" i="19"/>
  <c r="BS95" i="19"/>
  <c r="AK95" i="19"/>
  <c r="AJ95" i="19"/>
  <c r="D93" i="19"/>
  <c r="J94" i="19"/>
  <c r="L94" i="19"/>
  <c r="I94" i="19"/>
  <c r="E94" i="19" s="1"/>
  <c r="H94" i="19"/>
  <c r="D94" i="19" s="1"/>
  <c r="BB96" i="19" l="1"/>
  <c r="AG96" i="19"/>
  <c r="AZ96" i="19"/>
  <c r="AH96" i="19"/>
  <c r="B97" i="19"/>
  <c r="T96" i="19"/>
  <c r="AX96" i="19"/>
  <c r="AE96" i="19"/>
  <c r="AK96" i="19"/>
  <c r="AY96" i="19"/>
  <c r="AD96" i="19"/>
  <c r="BO96" i="19"/>
  <c r="Z96" i="19"/>
  <c r="AA96" i="19"/>
  <c r="AM96" i="19"/>
  <c r="AJ96" i="19"/>
  <c r="AI96" i="19"/>
  <c r="O96" i="19"/>
  <c r="BC96" i="19"/>
  <c r="AN96" i="19"/>
  <c r="BD96" i="19"/>
  <c r="BN96" i="19"/>
  <c r="V96" i="19"/>
  <c r="AO96" i="19"/>
  <c r="BS96" i="19"/>
  <c r="BL96" i="19"/>
  <c r="AC96" i="19"/>
  <c r="N96" i="19"/>
  <c r="AF96" i="19"/>
  <c r="S96" i="19"/>
  <c r="W96" i="19"/>
  <c r="BP96" i="19"/>
  <c r="AL96" i="19"/>
  <c r="X96" i="19"/>
  <c r="BA96" i="19"/>
  <c r="BM96" i="19"/>
  <c r="R96" i="19"/>
  <c r="BQ96" i="19"/>
  <c r="M96" i="19"/>
  <c r="Y96" i="19"/>
  <c r="BE96" i="19"/>
  <c r="U96" i="19"/>
  <c r="AP96" i="19"/>
  <c r="AB96" i="19"/>
  <c r="BR96" i="19"/>
  <c r="Q96" i="19"/>
  <c r="P96" i="19"/>
  <c r="BT96" i="19"/>
  <c r="AW96" i="19"/>
  <c r="AT95" i="19"/>
  <c r="AV95" i="19"/>
  <c r="AS95" i="19"/>
  <c r="AR95" i="19"/>
  <c r="I95" i="19"/>
  <c r="E95" i="19" s="1"/>
  <c r="J95" i="19"/>
  <c r="L95" i="19"/>
  <c r="H95" i="19"/>
  <c r="F94" i="19"/>
  <c r="BI95" i="19"/>
  <c r="BH95" i="19"/>
  <c r="BK95" i="19"/>
  <c r="BG95" i="19"/>
  <c r="F95" i="19" l="1"/>
  <c r="L96" i="19"/>
  <c r="H96" i="19"/>
  <c r="J96" i="19"/>
  <c r="I96" i="19"/>
  <c r="BQ97" i="19"/>
  <c r="Z97" i="19"/>
  <c r="BC97" i="19"/>
  <c r="AO97" i="19"/>
  <c r="B98" i="19"/>
  <c r="S97" i="19"/>
  <c r="R97" i="19"/>
  <c r="AM97" i="19"/>
  <c r="X97" i="19"/>
  <c r="AY97" i="19"/>
  <c r="AK97" i="19"/>
  <c r="BB97" i="19"/>
  <c r="AG97" i="19"/>
  <c r="AD97" i="19"/>
  <c r="AB97" i="19"/>
  <c r="V97" i="19"/>
  <c r="AP97" i="19"/>
  <c r="BS97" i="19"/>
  <c r="AX97" i="19"/>
  <c r="AH97" i="19"/>
  <c r="AI97" i="19"/>
  <c r="AL97" i="19"/>
  <c r="W97" i="19"/>
  <c r="BN97" i="19"/>
  <c r="AC97" i="19"/>
  <c r="BT97" i="19"/>
  <c r="T97" i="19"/>
  <c r="BL97" i="19"/>
  <c r="P97" i="19"/>
  <c r="AE97" i="19"/>
  <c r="BA97" i="19"/>
  <c r="U97" i="19"/>
  <c r="AZ97" i="19"/>
  <c r="AF97" i="19"/>
  <c r="BM97" i="19"/>
  <c r="Y97" i="19"/>
  <c r="AN97" i="19"/>
  <c r="M97" i="19"/>
  <c r="BD97" i="19"/>
  <c r="AJ97" i="19"/>
  <c r="BR97" i="19"/>
  <c r="BE97" i="19"/>
  <c r="AA97" i="19"/>
  <c r="N97" i="19"/>
  <c r="BP97" i="19"/>
  <c r="O97" i="19"/>
  <c r="Q97" i="19"/>
  <c r="AW97" i="19"/>
  <c r="BO97" i="19"/>
  <c r="BK96" i="19"/>
  <c r="BG96" i="19"/>
  <c r="BH96" i="19"/>
  <c r="BI96" i="19"/>
  <c r="D95" i="19"/>
  <c r="AV96" i="19"/>
  <c r="AS96" i="19"/>
  <c r="AR96" i="19"/>
  <c r="AT96" i="19"/>
  <c r="E96" i="19" l="1"/>
  <c r="F96" i="19"/>
  <c r="H97" i="19"/>
  <c r="I97" i="19"/>
  <c r="J97" i="19"/>
  <c r="L97" i="19"/>
  <c r="D96" i="19"/>
  <c r="BQ98" i="19"/>
  <c r="AL98" i="19"/>
  <c r="BL98" i="19"/>
  <c r="BN98" i="19"/>
  <c r="AM98" i="19"/>
  <c r="AD98" i="19"/>
  <c r="Q98" i="19"/>
  <c r="AC98" i="19"/>
  <c r="BR98" i="19"/>
  <c r="AZ98" i="19"/>
  <c r="BE98" i="19"/>
  <c r="BM98" i="19"/>
  <c r="X98" i="19"/>
  <c r="B99" i="19"/>
  <c r="O98" i="19"/>
  <c r="V98" i="19"/>
  <c r="BD98" i="19"/>
  <c r="BO98" i="19"/>
  <c r="BS98" i="19"/>
  <c r="BB98" i="19"/>
  <c r="Z98" i="19"/>
  <c r="BT98" i="19"/>
  <c r="W98" i="19"/>
  <c r="N98" i="19"/>
  <c r="P98" i="19"/>
  <c r="AW98" i="19"/>
  <c r="AX98" i="19"/>
  <c r="BP98" i="19"/>
  <c r="BA98" i="19"/>
  <c r="AP98" i="19"/>
  <c r="AN98" i="19"/>
  <c r="M98" i="19"/>
  <c r="R98" i="19"/>
  <c r="T98" i="19"/>
  <c r="AI98" i="19"/>
  <c r="AA98" i="19"/>
  <c r="AY98" i="19"/>
  <c r="AJ98" i="19"/>
  <c r="AO98" i="19"/>
  <c r="AF98" i="19"/>
  <c r="Y98" i="19"/>
  <c r="AH98" i="19"/>
  <c r="AG98" i="19"/>
  <c r="BC98" i="19"/>
  <c r="AK98" i="19"/>
  <c r="AB98" i="19"/>
  <c r="AE98" i="19"/>
  <c r="S98" i="19"/>
  <c r="U98" i="19"/>
  <c r="AR97" i="19"/>
  <c r="AT97" i="19"/>
  <c r="AV97" i="19"/>
  <c r="AS97" i="19"/>
  <c r="BK97" i="19"/>
  <c r="BH97" i="19"/>
  <c r="BG97" i="19"/>
  <c r="BI97" i="19"/>
  <c r="F97" i="19" l="1"/>
  <c r="J98" i="19"/>
  <c r="I98" i="19"/>
  <c r="L98" i="19"/>
  <c r="H98" i="19"/>
  <c r="BA99" i="19"/>
  <c r="AM99" i="19"/>
  <c r="N99" i="19"/>
  <c r="AG99" i="19"/>
  <c r="BB99" i="19"/>
  <c r="AY99" i="19"/>
  <c r="AI99" i="19"/>
  <c r="BP99" i="19"/>
  <c r="X99" i="19"/>
  <c r="W99" i="19"/>
  <c r="O99" i="19"/>
  <c r="BO99" i="19"/>
  <c r="BS99" i="19"/>
  <c r="AZ99" i="19"/>
  <c r="AH99" i="19"/>
  <c r="BM99" i="19"/>
  <c r="T99" i="19"/>
  <c r="BR99" i="19"/>
  <c r="Z99" i="19"/>
  <c r="S99" i="19"/>
  <c r="AF99" i="19"/>
  <c r="AJ99" i="19"/>
  <c r="U99" i="19"/>
  <c r="R99" i="19"/>
  <c r="BD99" i="19"/>
  <c r="AC99" i="19"/>
  <c r="AL99" i="19"/>
  <c r="AA99" i="19"/>
  <c r="Y99" i="19"/>
  <c r="M99" i="19"/>
  <c r="B100" i="19"/>
  <c r="AK99" i="19"/>
  <c r="P99" i="19"/>
  <c r="Q99" i="19"/>
  <c r="BQ99" i="19"/>
  <c r="AD99" i="19"/>
  <c r="V99" i="19"/>
  <c r="AE99" i="19"/>
  <c r="AB99" i="19"/>
  <c r="AN99" i="19"/>
  <c r="AW99" i="19"/>
  <c r="AX99" i="19"/>
  <c r="BE99" i="19"/>
  <c r="BC99" i="19"/>
  <c r="BN99" i="19"/>
  <c r="AO99" i="19"/>
  <c r="BT99" i="19"/>
  <c r="AP99" i="19"/>
  <c r="BL99" i="19"/>
  <c r="E97" i="19"/>
  <c r="D97" i="19"/>
  <c r="BK98" i="19"/>
  <c r="BG98" i="19"/>
  <c r="BH98" i="19"/>
  <c r="BI98" i="19"/>
  <c r="AR98" i="19"/>
  <c r="AT98" i="19"/>
  <c r="AV98" i="19"/>
  <c r="AS98" i="19"/>
  <c r="F98" i="19" l="1"/>
  <c r="H99" i="19"/>
  <c r="I99" i="19"/>
  <c r="J99" i="19"/>
  <c r="L99" i="19"/>
  <c r="E98" i="19"/>
  <c r="BH99" i="19"/>
  <c r="BG99" i="19"/>
  <c r="BI99" i="19"/>
  <c r="BK99" i="19"/>
  <c r="D98" i="19"/>
  <c r="AT99" i="19"/>
  <c r="AV99" i="19"/>
  <c r="AR99" i="19"/>
  <c r="AS99" i="19"/>
  <c r="M100" i="19"/>
  <c r="AF100" i="19"/>
  <c r="AG100" i="19"/>
  <c r="BT100" i="19"/>
  <c r="V100" i="19"/>
  <c r="AN100" i="19"/>
  <c r="AO100" i="19"/>
  <c r="B101" i="19"/>
  <c r="R100" i="19"/>
  <c r="AI100" i="19"/>
  <c r="O100" i="19"/>
  <c r="AE100" i="19"/>
  <c r="AH100" i="19"/>
  <c r="BP100" i="19"/>
  <c r="P100" i="19"/>
  <c r="Z100" i="19"/>
  <c r="T100" i="19"/>
  <c r="BR100" i="19"/>
  <c r="AY100" i="19"/>
  <c r="BE100" i="19"/>
  <c r="BQ100" i="19"/>
  <c r="Q100" i="19"/>
  <c r="BD100" i="19"/>
  <c r="AC100" i="19"/>
  <c r="AM100" i="19"/>
  <c r="BB100" i="19"/>
  <c r="BC100" i="19"/>
  <c r="W100" i="19"/>
  <c r="BM100" i="19"/>
  <c r="AK100" i="19"/>
  <c r="AZ100" i="19"/>
  <c r="BA100" i="19"/>
  <c r="U100" i="19"/>
  <c r="AA100" i="19"/>
  <c r="AD100" i="19"/>
  <c r="AL100" i="19"/>
  <c r="S100" i="19"/>
  <c r="N100" i="19"/>
  <c r="AX100" i="19"/>
  <c r="BN100" i="19"/>
  <c r="AP100" i="19"/>
  <c r="AW100" i="19"/>
  <c r="X100" i="19"/>
  <c r="BL100" i="19"/>
  <c r="AJ100" i="19"/>
  <c r="Y100" i="19"/>
  <c r="AB100" i="19"/>
  <c r="BS100" i="19"/>
  <c r="BO100" i="19"/>
  <c r="AT100" i="19" l="1"/>
  <c r="AR100" i="19"/>
  <c r="AS100" i="19"/>
  <c r="AV100" i="19"/>
  <c r="I100" i="19"/>
  <c r="J100" i="19"/>
  <c r="H100" i="19"/>
  <c r="L100" i="19"/>
  <c r="AW101" i="19"/>
  <c r="BS101" i="19"/>
  <c r="B102" i="19"/>
  <c r="AJ101" i="19"/>
  <c r="BC101" i="19"/>
  <c r="BR101" i="19"/>
  <c r="BT101" i="19"/>
  <c r="AG101" i="19"/>
  <c r="AB101" i="19"/>
  <c r="AC101" i="19"/>
  <c r="BM101" i="19"/>
  <c r="BP101" i="19"/>
  <c r="U101" i="19"/>
  <c r="T101" i="19"/>
  <c r="V101" i="19"/>
  <c r="Z101" i="19"/>
  <c r="S101" i="19"/>
  <c r="X101" i="19"/>
  <c r="AM101" i="19"/>
  <c r="BA101" i="19"/>
  <c r="AA101" i="19"/>
  <c r="AF101" i="19"/>
  <c r="BE101" i="19"/>
  <c r="O101" i="19"/>
  <c r="AH101" i="19"/>
  <c r="AD101" i="19"/>
  <c r="AI101" i="19"/>
  <c r="BB101" i="19"/>
  <c r="BN101" i="19"/>
  <c r="AN101" i="19"/>
  <c r="W101" i="19"/>
  <c r="AL101" i="19"/>
  <c r="AO101" i="19"/>
  <c r="AY101" i="19"/>
  <c r="N101" i="19"/>
  <c r="M101" i="19"/>
  <c r="AP101" i="19"/>
  <c r="AE101" i="19"/>
  <c r="P101" i="19"/>
  <c r="BQ101" i="19"/>
  <c r="Q101" i="19"/>
  <c r="BD101" i="19"/>
  <c r="Y101" i="19"/>
  <c r="BL101" i="19"/>
  <c r="AZ101" i="19"/>
  <c r="BO101" i="19"/>
  <c r="AX101" i="19"/>
  <c r="AK101" i="19"/>
  <c r="R101" i="19"/>
  <c r="F99" i="19"/>
  <c r="BH100" i="19"/>
  <c r="BG100" i="19"/>
  <c r="BK100" i="19"/>
  <c r="BI100" i="19"/>
  <c r="E99" i="19"/>
  <c r="D99" i="19"/>
  <c r="E100" i="19" l="1"/>
  <c r="F100" i="19"/>
  <c r="D100" i="19"/>
  <c r="BH101" i="19"/>
  <c r="BK101" i="19"/>
  <c r="BI101" i="19"/>
  <c r="BG101" i="19"/>
  <c r="J101" i="19"/>
  <c r="I101" i="19"/>
  <c r="L101" i="19"/>
  <c r="H101" i="19"/>
  <c r="BN102" i="19"/>
  <c r="AJ102" i="19"/>
  <c r="AY102" i="19"/>
  <c r="BC102" i="19"/>
  <c r="AC102" i="19"/>
  <c r="AB102" i="19"/>
  <c r="AE102" i="19"/>
  <c r="U102" i="19"/>
  <c r="Y102" i="19"/>
  <c r="AW102" i="19"/>
  <c r="AL102" i="19"/>
  <c r="BP102" i="19"/>
  <c r="AH102" i="19"/>
  <c r="O102" i="19"/>
  <c r="BB102" i="19"/>
  <c r="BO102" i="19"/>
  <c r="AA102" i="19"/>
  <c r="AK102" i="19"/>
  <c r="AP102" i="19"/>
  <c r="AF102" i="19"/>
  <c r="AN102" i="19"/>
  <c r="M102" i="19"/>
  <c r="X102" i="19"/>
  <c r="S102" i="19"/>
  <c r="BD102" i="19"/>
  <c r="N102" i="19"/>
  <c r="B103" i="19"/>
  <c r="AG102" i="19"/>
  <c r="AX102" i="19"/>
  <c r="AO102" i="19"/>
  <c r="BS102" i="19"/>
  <c r="Z102" i="19"/>
  <c r="V102" i="19"/>
  <c r="BT102" i="19"/>
  <c r="BM102" i="19"/>
  <c r="AM102" i="19"/>
  <c r="P102" i="19"/>
  <c r="AD102" i="19"/>
  <c r="AZ102" i="19"/>
  <c r="BA102" i="19"/>
  <c r="BQ102" i="19"/>
  <c r="BL102" i="19"/>
  <c r="W102" i="19"/>
  <c r="BR102" i="19"/>
  <c r="R102" i="19"/>
  <c r="BE102" i="19"/>
  <c r="Q102" i="19"/>
  <c r="AI102" i="19"/>
  <c r="T102" i="19"/>
  <c r="AT101" i="19"/>
  <c r="AR101" i="19"/>
  <c r="AV101" i="19"/>
  <c r="AS101" i="19"/>
  <c r="I102" i="19" l="1"/>
  <c r="H102" i="19"/>
  <c r="J102" i="19"/>
  <c r="L102" i="19"/>
  <c r="E101" i="19"/>
  <c r="F101" i="19"/>
  <c r="BB103" i="19"/>
  <c r="BN103" i="19"/>
  <c r="AP103" i="19"/>
  <c r="X103" i="19"/>
  <c r="AN103" i="19"/>
  <c r="AE103" i="19"/>
  <c r="BE103" i="19"/>
  <c r="R103" i="19"/>
  <c r="AB103" i="19"/>
  <c r="AO103" i="19"/>
  <c r="BR103" i="19"/>
  <c r="AD103" i="19"/>
  <c r="AJ103" i="19"/>
  <c r="BT103" i="19"/>
  <c r="BS103" i="19"/>
  <c r="T103" i="19"/>
  <c r="BM103" i="19"/>
  <c r="BC103" i="19"/>
  <c r="AW103" i="19"/>
  <c r="U103" i="19"/>
  <c r="BL103" i="19"/>
  <c r="AZ103" i="19"/>
  <c r="S103" i="19"/>
  <c r="AI103" i="19"/>
  <c r="B104" i="19"/>
  <c r="AC103" i="19"/>
  <c r="AH103" i="19"/>
  <c r="BQ103" i="19"/>
  <c r="W103" i="19"/>
  <c r="AK103" i="19"/>
  <c r="M103" i="19"/>
  <c r="AM103" i="19"/>
  <c r="Z103" i="19"/>
  <c r="BA103" i="19"/>
  <c r="AX103" i="19"/>
  <c r="Y103" i="19"/>
  <c r="AL103" i="19"/>
  <c r="Q103" i="19"/>
  <c r="V103" i="19"/>
  <c r="AF103" i="19"/>
  <c r="N103" i="19"/>
  <c r="BD103" i="19"/>
  <c r="BP103" i="19"/>
  <c r="BO103" i="19"/>
  <c r="O103" i="19"/>
  <c r="AA103" i="19"/>
  <c r="AG103" i="19"/>
  <c r="P103" i="19"/>
  <c r="AY103" i="19"/>
  <c r="BI102" i="19"/>
  <c r="BK102" i="19"/>
  <c r="BH102" i="19"/>
  <c r="BG102" i="19"/>
  <c r="AV102" i="19"/>
  <c r="AR102" i="19"/>
  <c r="AT102" i="19"/>
  <c r="AS102" i="19"/>
  <c r="D101" i="19"/>
  <c r="D102" i="19" l="1"/>
  <c r="E102" i="19"/>
  <c r="AR103" i="19"/>
  <c r="AT103" i="19"/>
  <c r="AS103" i="19"/>
  <c r="AV103" i="19"/>
  <c r="M104" i="19"/>
  <c r="AX104" i="19"/>
  <c r="BA104" i="19"/>
  <c r="AB104" i="19"/>
  <c r="AI104" i="19"/>
  <c r="BE104" i="19"/>
  <c r="S104" i="19"/>
  <c r="T104" i="19"/>
  <c r="AF104" i="19"/>
  <c r="V104" i="19"/>
  <c r="P104" i="19"/>
  <c r="BT104" i="19"/>
  <c r="AE104" i="19"/>
  <c r="Z104" i="19"/>
  <c r="AG104" i="19"/>
  <c r="Y104" i="19"/>
  <c r="BS104" i="19"/>
  <c r="BO104" i="19"/>
  <c r="AY104" i="19"/>
  <c r="AL104" i="19"/>
  <c r="AD104" i="19"/>
  <c r="BD104" i="19"/>
  <c r="BB104" i="19"/>
  <c r="X104" i="19"/>
  <c r="AA104" i="19"/>
  <c r="BC104" i="19"/>
  <c r="BM104" i="19"/>
  <c r="BP104" i="19"/>
  <c r="AZ104" i="19"/>
  <c r="AP104" i="19"/>
  <c r="BL104" i="19"/>
  <c r="B105" i="19"/>
  <c r="AW104" i="19"/>
  <c r="AK104" i="19"/>
  <c r="R104" i="19"/>
  <c r="Q104" i="19"/>
  <c r="BN104" i="19"/>
  <c r="AN104" i="19"/>
  <c r="O104" i="19"/>
  <c r="BQ104" i="19"/>
  <c r="BR104" i="19"/>
  <c r="AH104" i="19"/>
  <c r="W104" i="19"/>
  <c r="AJ104" i="19"/>
  <c r="AC104" i="19"/>
  <c r="N104" i="19"/>
  <c r="AO104" i="19"/>
  <c r="U104" i="19"/>
  <c r="AM104" i="19"/>
  <c r="H103" i="19"/>
  <c r="D103" i="19" s="1"/>
  <c r="L103" i="19"/>
  <c r="I103" i="19"/>
  <c r="J103" i="19"/>
  <c r="F103" i="19" s="1"/>
  <c r="BI103" i="19"/>
  <c r="BG103" i="19"/>
  <c r="BH103" i="19"/>
  <c r="BK103" i="19"/>
  <c r="F102" i="19"/>
  <c r="AS104" i="19" l="1"/>
  <c r="AT104" i="19"/>
  <c r="AR104" i="19"/>
  <c r="AV104" i="19"/>
  <c r="I104" i="19"/>
  <c r="H104" i="19"/>
  <c r="J104" i="19"/>
  <c r="L104" i="19"/>
  <c r="R105" i="19"/>
  <c r="U105" i="19"/>
  <c r="X105" i="19"/>
  <c r="AE105" i="19"/>
  <c r="S105" i="19"/>
  <c r="M105" i="19"/>
  <c r="BD105" i="19"/>
  <c r="AH105" i="19"/>
  <c r="BO105" i="19"/>
  <c r="BN105" i="19"/>
  <c r="AL105" i="19"/>
  <c r="BM105" i="19"/>
  <c r="BQ105" i="19"/>
  <c r="AF105" i="19"/>
  <c r="AX105" i="19"/>
  <c r="AO105" i="19"/>
  <c r="O105" i="19"/>
  <c r="AG105" i="19"/>
  <c r="BL105" i="19"/>
  <c r="BE105" i="19"/>
  <c r="T105" i="19"/>
  <c r="AW105" i="19"/>
  <c r="BB105" i="19"/>
  <c r="AK105" i="19"/>
  <c r="AZ105" i="19"/>
  <c r="Y105" i="19"/>
  <c r="AJ105" i="19"/>
  <c r="BR105" i="19"/>
  <c r="Q105" i="19"/>
  <c r="P105" i="19"/>
  <c r="AM105" i="19"/>
  <c r="AB105" i="19"/>
  <c r="AD105" i="19"/>
  <c r="B106" i="19"/>
  <c r="W105" i="19"/>
  <c r="BS105" i="19"/>
  <c r="AA105" i="19"/>
  <c r="AC105" i="19"/>
  <c r="AI105" i="19"/>
  <c r="BC105" i="19"/>
  <c r="BP105" i="19"/>
  <c r="N105" i="19"/>
  <c r="BA105" i="19"/>
  <c r="BT105" i="19"/>
  <c r="AY105" i="19"/>
  <c r="V105" i="19"/>
  <c r="Z105" i="19"/>
  <c r="AN105" i="19"/>
  <c r="AP105" i="19"/>
  <c r="BH104" i="19"/>
  <c r="BG104" i="19"/>
  <c r="BK104" i="19"/>
  <c r="BI104" i="19"/>
  <c r="E103" i="19"/>
  <c r="E104" i="19" l="1"/>
  <c r="F104" i="19"/>
  <c r="AR105" i="19"/>
  <c r="AV105" i="19"/>
  <c r="AT105" i="19"/>
  <c r="AS105" i="19"/>
  <c r="H105" i="19"/>
  <c r="I105" i="19"/>
  <c r="J105" i="19"/>
  <c r="L105" i="19"/>
  <c r="D104" i="19"/>
  <c r="BK105" i="19"/>
  <c r="BH105" i="19"/>
  <c r="BG105" i="19"/>
  <c r="BI105" i="19"/>
  <c r="BL106" i="19"/>
  <c r="O106" i="19"/>
  <c r="AO106" i="19"/>
  <c r="AW106" i="19"/>
  <c r="AK106" i="19"/>
  <c r="BR106" i="19"/>
  <c r="BD106" i="19"/>
  <c r="X106" i="19"/>
  <c r="Q106" i="19"/>
  <c r="Y106" i="19"/>
  <c r="AN106" i="19"/>
  <c r="BS106" i="19"/>
  <c r="AL106" i="19"/>
  <c r="BT106" i="19"/>
  <c r="AD106" i="19"/>
  <c r="AY106" i="19"/>
  <c r="AE106" i="19"/>
  <c r="AH106" i="19"/>
  <c r="BE106" i="19"/>
  <c r="BN106" i="19"/>
  <c r="Z106" i="19"/>
  <c r="M106" i="19"/>
  <c r="AI106" i="19"/>
  <c r="AP106" i="19"/>
  <c r="BQ106" i="19"/>
  <c r="AM106" i="19"/>
  <c r="AJ106" i="19"/>
  <c r="AG106" i="19"/>
  <c r="N106" i="19"/>
  <c r="BA106" i="19"/>
  <c r="S106" i="19"/>
  <c r="W106" i="19"/>
  <c r="V106" i="19"/>
  <c r="BB106" i="19"/>
  <c r="BC106" i="19"/>
  <c r="R106" i="19"/>
  <c r="AF106" i="19"/>
  <c r="AA106" i="19"/>
  <c r="AC106" i="19"/>
  <c r="T106" i="19"/>
  <c r="B107" i="19"/>
  <c r="BM106" i="19"/>
  <c r="U106" i="19"/>
  <c r="BO106" i="19"/>
  <c r="AX106" i="19"/>
  <c r="BP106" i="19"/>
  <c r="P106" i="19"/>
  <c r="AB106" i="19"/>
  <c r="AZ106" i="19"/>
  <c r="D105" i="19" l="1"/>
  <c r="F105" i="19"/>
  <c r="AM107" i="19"/>
  <c r="BB107" i="19"/>
  <c r="BQ107" i="19"/>
  <c r="BL107" i="19"/>
  <c r="X107" i="19"/>
  <c r="U107" i="19"/>
  <c r="AB107" i="19"/>
  <c r="V107" i="19"/>
  <c r="AE107" i="19"/>
  <c r="AN107" i="19"/>
  <c r="AP107" i="19"/>
  <c r="BR107" i="19"/>
  <c r="W107" i="19"/>
  <c r="Y107" i="19"/>
  <c r="AZ107" i="19"/>
  <c r="BS107" i="19"/>
  <c r="AO107" i="19"/>
  <c r="BD107" i="19"/>
  <c r="B108" i="19"/>
  <c r="R107" i="19"/>
  <c r="AL107" i="19"/>
  <c r="AD107" i="19"/>
  <c r="AW107" i="19"/>
  <c r="P107" i="19"/>
  <c r="AF107" i="19"/>
  <c r="M107" i="19"/>
  <c r="S107" i="19"/>
  <c r="T107" i="19"/>
  <c r="AG107" i="19"/>
  <c r="BE107" i="19"/>
  <c r="O107" i="19"/>
  <c r="AY107" i="19"/>
  <c r="Z107" i="19"/>
  <c r="BP107" i="19"/>
  <c r="AX107" i="19"/>
  <c r="BO107" i="19"/>
  <c r="N107" i="19"/>
  <c r="AK107" i="19"/>
  <c r="AI107" i="19"/>
  <c r="BN107" i="19"/>
  <c r="BT107" i="19"/>
  <c r="BM107" i="19"/>
  <c r="AC107" i="19"/>
  <c r="AJ107" i="19"/>
  <c r="BC107" i="19"/>
  <c r="Q107" i="19"/>
  <c r="AH107" i="19"/>
  <c r="BA107" i="19"/>
  <c r="AA107" i="19"/>
  <c r="BK106" i="19"/>
  <c r="BH106" i="19"/>
  <c r="BI106" i="19"/>
  <c r="BG106" i="19"/>
  <c r="E105" i="19"/>
  <c r="I106" i="19"/>
  <c r="E106" i="19" s="1"/>
  <c r="J106" i="19"/>
  <c r="H106" i="19"/>
  <c r="L106" i="19"/>
  <c r="AT106" i="19"/>
  <c r="AS106" i="19"/>
  <c r="AR106" i="19"/>
  <c r="AV106" i="19"/>
  <c r="BK107" i="19" l="1"/>
  <c r="BG107" i="19"/>
  <c r="BH107" i="19"/>
  <c r="BI107" i="19"/>
  <c r="AB108" i="19"/>
  <c r="T108" i="19"/>
  <c r="AL108" i="19"/>
  <c r="BE108" i="19"/>
  <c r="BO108" i="19"/>
  <c r="O108" i="19"/>
  <c r="M108" i="19"/>
  <c r="AD108" i="19"/>
  <c r="W108" i="19"/>
  <c r="AJ108" i="19"/>
  <c r="AY108" i="19"/>
  <c r="AK108" i="19"/>
  <c r="AN108" i="19"/>
  <c r="BP108" i="19"/>
  <c r="AI108" i="19"/>
  <c r="AC108" i="19"/>
  <c r="Q108" i="19"/>
  <c r="AA108" i="19"/>
  <c r="AE108" i="19"/>
  <c r="AH108" i="19"/>
  <c r="AZ108" i="19"/>
  <c r="BA108" i="19"/>
  <c r="BL108" i="19"/>
  <c r="B109" i="19"/>
  <c r="AF108" i="19"/>
  <c r="R108" i="19"/>
  <c r="AM108" i="19"/>
  <c r="X108" i="19"/>
  <c r="BM108" i="19"/>
  <c r="BN108" i="19"/>
  <c r="V108" i="19"/>
  <c r="P108" i="19"/>
  <c r="S108" i="19"/>
  <c r="BB108" i="19"/>
  <c r="N108" i="19"/>
  <c r="Z108" i="19"/>
  <c r="AG108" i="19"/>
  <c r="AO108" i="19"/>
  <c r="AP108" i="19"/>
  <c r="BQ108" i="19"/>
  <c r="Y108" i="19"/>
  <c r="AX108" i="19"/>
  <c r="U108" i="19"/>
  <c r="BC108" i="19"/>
  <c r="AW108" i="19"/>
  <c r="BD108" i="19"/>
  <c r="BS108" i="19"/>
  <c r="BT108" i="19"/>
  <c r="BR108" i="19"/>
  <c r="H107" i="19"/>
  <c r="D107" i="19" s="1"/>
  <c r="L107" i="19"/>
  <c r="I107" i="19"/>
  <c r="J107" i="19"/>
  <c r="F107" i="19" s="1"/>
  <c r="AR107" i="19"/>
  <c r="AT107" i="19"/>
  <c r="AV107" i="19"/>
  <c r="AS107" i="19"/>
  <c r="D106" i="19"/>
  <c r="F106" i="19"/>
  <c r="E107" i="19" l="1"/>
  <c r="AC109" i="19"/>
  <c r="T109" i="19"/>
  <c r="AB109" i="19"/>
  <c r="BA109" i="19"/>
  <c r="BO109" i="19"/>
  <c r="BB109" i="19"/>
  <c r="B110" i="19"/>
  <c r="S109" i="19"/>
  <c r="AH109" i="19"/>
  <c r="AX109" i="19"/>
  <c r="AN109" i="19"/>
  <c r="BC109" i="19"/>
  <c r="BE109" i="19"/>
  <c r="N109" i="19"/>
  <c r="AI109" i="19"/>
  <c r="BT109" i="19"/>
  <c r="AK109" i="19"/>
  <c r="AM109" i="19"/>
  <c r="AZ109" i="19"/>
  <c r="Y109" i="19"/>
  <c r="O109" i="19"/>
  <c r="BR109" i="19"/>
  <c r="AO109" i="19"/>
  <c r="AJ109" i="19"/>
  <c r="AL109" i="19"/>
  <c r="AY109" i="19"/>
  <c r="P109" i="19"/>
  <c r="AF109" i="19"/>
  <c r="AE109" i="19"/>
  <c r="AA109" i="19"/>
  <c r="BQ109" i="19"/>
  <c r="W109" i="19"/>
  <c r="AP109" i="19"/>
  <c r="AW109" i="19"/>
  <c r="BP109" i="19"/>
  <c r="BN109" i="19"/>
  <c r="AD109" i="19"/>
  <c r="BS109" i="19"/>
  <c r="BL109" i="19"/>
  <c r="V109" i="19"/>
  <c r="BM109" i="19"/>
  <c r="BD109" i="19"/>
  <c r="AG109" i="19"/>
  <c r="Z109" i="19"/>
  <c r="R109" i="19"/>
  <c r="U109" i="19"/>
  <c r="M109" i="19"/>
  <c r="X109" i="19"/>
  <c r="Q109" i="19"/>
  <c r="BG108" i="19"/>
  <c r="BI108" i="19"/>
  <c r="BH108" i="19"/>
  <c r="BK108" i="19"/>
  <c r="H108" i="19"/>
  <c r="J108" i="19"/>
  <c r="F108" i="19" s="1"/>
  <c r="I108" i="19"/>
  <c r="L108" i="19"/>
  <c r="AS108" i="19"/>
  <c r="AT108" i="19"/>
  <c r="AR108" i="19"/>
  <c r="AV108" i="19"/>
  <c r="I109" i="19" l="1"/>
  <c r="J109" i="19"/>
  <c r="L109" i="19"/>
  <c r="H109" i="19"/>
  <c r="BK109" i="19"/>
  <c r="BG109" i="19"/>
  <c r="BI109" i="19"/>
  <c r="BH109" i="19"/>
  <c r="AK110" i="19"/>
  <c r="BM110" i="19"/>
  <c r="AM110" i="19"/>
  <c r="AO110" i="19"/>
  <c r="B111" i="19"/>
  <c r="BT110" i="19"/>
  <c r="AP110" i="19"/>
  <c r="BQ110" i="19"/>
  <c r="AX110" i="19"/>
  <c r="BE110" i="19"/>
  <c r="Y110" i="19"/>
  <c r="M110" i="19"/>
  <c r="T110" i="19"/>
  <c r="R110" i="19"/>
  <c r="BC110" i="19"/>
  <c r="O110" i="19"/>
  <c r="BD110" i="19"/>
  <c r="BR110" i="19"/>
  <c r="BO110" i="19"/>
  <c r="U110" i="19"/>
  <c r="S110" i="19"/>
  <c r="P110" i="19"/>
  <c r="BP110" i="19"/>
  <c r="AE110" i="19"/>
  <c r="AY110" i="19"/>
  <c r="BN110" i="19"/>
  <c r="AF110" i="19"/>
  <c r="AZ110" i="19"/>
  <c r="AC110" i="19"/>
  <c r="AJ110" i="19"/>
  <c r="AW110" i="19"/>
  <c r="AL110" i="19"/>
  <c r="BS110" i="19"/>
  <c r="AD110" i="19"/>
  <c r="AB110" i="19"/>
  <c r="AH110" i="19"/>
  <c r="V110" i="19"/>
  <c r="AN110" i="19"/>
  <c r="BA110" i="19"/>
  <c r="BL110" i="19"/>
  <c r="N110" i="19"/>
  <c r="AG110" i="19"/>
  <c r="Z110" i="19"/>
  <c r="W110" i="19"/>
  <c r="BB110" i="19"/>
  <c r="Q110" i="19"/>
  <c r="AI110" i="19"/>
  <c r="X110" i="19"/>
  <c r="AA110" i="19"/>
  <c r="D108" i="19"/>
  <c r="AR109" i="19"/>
  <c r="AT109" i="19"/>
  <c r="AS109" i="19"/>
  <c r="AV109" i="19"/>
  <c r="E108" i="19"/>
  <c r="BI110" i="19" l="1"/>
  <c r="BK110" i="19"/>
  <c r="BG110" i="19"/>
  <c r="BH110" i="19"/>
  <c r="AS110" i="19"/>
  <c r="AT110" i="19"/>
  <c r="AR110" i="19"/>
  <c r="AV110" i="19"/>
  <c r="BL111" i="19"/>
  <c r="T111" i="19"/>
  <c r="AN111" i="19"/>
  <c r="AW111" i="19"/>
  <c r="AO111" i="19"/>
  <c r="BQ111" i="19"/>
  <c r="BO111" i="19"/>
  <c r="AG111" i="19"/>
  <c r="AE111" i="19"/>
  <c r="W111" i="19"/>
  <c r="U111" i="19"/>
  <c r="AH111" i="19"/>
  <c r="AM111" i="19"/>
  <c r="AP111" i="19"/>
  <c r="AB111" i="19"/>
  <c r="M111" i="19"/>
  <c r="X111" i="19"/>
  <c r="AF111" i="19"/>
  <c r="N111" i="19"/>
  <c r="AC111" i="19"/>
  <c r="AY111" i="19"/>
  <c r="AJ111" i="19"/>
  <c r="AZ111" i="19"/>
  <c r="BD111" i="19"/>
  <c r="R111" i="19"/>
  <c r="S111" i="19"/>
  <c r="P111" i="19"/>
  <c r="BA111" i="19"/>
  <c r="AI111" i="19"/>
  <c r="AK111" i="19"/>
  <c r="AL111" i="19"/>
  <c r="BR111" i="19"/>
  <c r="BE111" i="19"/>
  <c r="BM111" i="19"/>
  <c r="Y111" i="19"/>
  <c r="V111" i="19"/>
  <c r="AX111" i="19"/>
  <c r="BS111" i="19"/>
  <c r="O111" i="19"/>
  <c r="BN111" i="19"/>
  <c r="Q111" i="19"/>
  <c r="AA111" i="19"/>
  <c r="Z111" i="19"/>
  <c r="BT111" i="19"/>
  <c r="BC111" i="19"/>
  <c r="BP111" i="19"/>
  <c r="BB111" i="19"/>
  <c r="AD111" i="19"/>
  <c r="B112" i="19"/>
  <c r="L110" i="19"/>
  <c r="H110" i="19"/>
  <c r="I110" i="19"/>
  <c r="E110" i="19" s="1"/>
  <c r="J110" i="19"/>
  <c r="F110" i="19" s="1"/>
  <c r="D109" i="19"/>
  <c r="F109" i="19"/>
  <c r="E109" i="19"/>
  <c r="D110" i="19" l="1"/>
  <c r="J111" i="19"/>
  <c r="I111" i="19"/>
  <c r="L111" i="19"/>
  <c r="H111" i="19"/>
  <c r="AV111" i="19"/>
  <c r="AT111" i="19"/>
  <c r="AS111" i="19"/>
  <c r="AR111" i="19"/>
  <c r="AZ112" i="19"/>
  <c r="AO112" i="19"/>
  <c r="AL112" i="19"/>
  <c r="AB112" i="19"/>
  <c r="X112" i="19"/>
  <c r="AY112" i="19"/>
  <c r="AM112" i="19"/>
  <c r="AE112" i="19"/>
  <c r="U112" i="19"/>
  <c r="V112" i="19"/>
  <c r="AC112" i="19"/>
  <c r="Z112" i="19"/>
  <c r="AH112" i="19"/>
  <c r="Q112" i="19"/>
  <c r="AG112" i="19"/>
  <c r="T112" i="19"/>
  <c r="B113" i="19"/>
  <c r="R112" i="19"/>
  <c r="S112" i="19"/>
  <c r="AF112" i="19"/>
  <c r="AI112" i="19"/>
  <c r="BR112" i="19"/>
  <c r="AN112" i="19"/>
  <c r="AJ112" i="19"/>
  <c r="M112" i="19"/>
  <c r="AK112" i="19"/>
  <c r="P112" i="19"/>
  <c r="BD112" i="19"/>
  <c r="AX112" i="19"/>
  <c r="BB112" i="19"/>
  <c r="BS112" i="19"/>
  <c r="Y112" i="19"/>
  <c r="AA112" i="19"/>
  <c r="AW112" i="19"/>
  <c r="BO112" i="19"/>
  <c r="AD112" i="19"/>
  <c r="BM112" i="19"/>
  <c r="W112" i="19"/>
  <c r="N112" i="19"/>
  <c r="BQ112" i="19"/>
  <c r="AP112" i="19"/>
  <c r="BE112" i="19"/>
  <c r="BT112" i="19"/>
  <c r="BN112" i="19"/>
  <c r="BC112" i="19"/>
  <c r="BP112" i="19"/>
  <c r="BA112" i="19"/>
  <c r="BL112" i="19"/>
  <c r="O112" i="19"/>
  <c r="BG111" i="19"/>
  <c r="BH111" i="19"/>
  <c r="BK111" i="19"/>
  <c r="BI111" i="19"/>
  <c r="BH112" i="19" l="1"/>
  <c r="BI112" i="19"/>
  <c r="BK112" i="19"/>
  <c r="BG112" i="19"/>
  <c r="D111" i="19"/>
  <c r="AV112" i="19"/>
  <c r="AT112" i="19"/>
  <c r="AR112" i="19"/>
  <c r="AS112" i="19"/>
  <c r="E111" i="19"/>
  <c r="L112" i="19"/>
  <c r="I112" i="19"/>
  <c r="J112" i="19"/>
  <c r="F112" i="19" s="1"/>
  <c r="H112" i="19"/>
  <c r="BD113" i="19"/>
  <c r="B114" i="19"/>
  <c r="BB113" i="19"/>
  <c r="AB113" i="19"/>
  <c r="AW113" i="19"/>
  <c r="BS113" i="19"/>
  <c r="M113" i="19"/>
  <c r="U113" i="19"/>
  <c r="AC113" i="19"/>
  <c r="W113" i="19"/>
  <c r="BN113" i="19"/>
  <c r="Q113" i="19"/>
  <c r="R113" i="19"/>
  <c r="AY113" i="19"/>
  <c r="AJ113" i="19"/>
  <c r="AX113" i="19"/>
  <c r="Z113" i="19"/>
  <c r="AG113" i="19"/>
  <c r="AD113" i="19"/>
  <c r="AI113" i="19"/>
  <c r="BM113" i="19"/>
  <c r="V113" i="19"/>
  <c r="AF113" i="19"/>
  <c r="BC113" i="19"/>
  <c r="AP113" i="19"/>
  <c r="T113" i="19"/>
  <c r="AL113" i="19"/>
  <c r="AM113" i="19"/>
  <c r="BQ113" i="19"/>
  <c r="BA113" i="19"/>
  <c r="BE113" i="19"/>
  <c r="AH113" i="19"/>
  <c r="Y113" i="19"/>
  <c r="AE113" i="19"/>
  <c r="BO113" i="19"/>
  <c r="AA113" i="19"/>
  <c r="AO113" i="19"/>
  <c r="BT113" i="19"/>
  <c r="O113" i="19"/>
  <c r="N113" i="19"/>
  <c r="S113" i="19"/>
  <c r="AN113" i="19"/>
  <c r="P113" i="19"/>
  <c r="AK113" i="19"/>
  <c r="X113" i="19"/>
  <c r="BL113" i="19"/>
  <c r="BR113" i="19"/>
  <c r="AZ113" i="19"/>
  <c r="BP113" i="19"/>
  <c r="F111" i="19"/>
  <c r="E112" i="19" l="1"/>
  <c r="BM114" i="19"/>
  <c r="Z114" i="19"/>
  <c r="BS114" i="19"/>
  <c r="M114" i="19"/>
  <c r="Y114" i="19"/>
  <c r="V114" i="19"/>
  <c r="AM114" i="19"/>
  <c r="AC114" i="19"/>
  <c r="AB114" i="19"/>
  <c r="BO114" i="19"/>
  <c r="Q114" i="19"/>
  <c r="N114" i="19"/>
  <c r="AP114" i="19"/>
  <c r="R114" i="19"/>
  <c r="BC114" i="19"/>
  <c r="AX114" i="19"/>
  <c r="BE114" i="19"/>
  <c r="BB114" i="19"/>
  <c r="T114" i="19"/>
  <c r="AE114" i="19"/>
  <c r="AW114" i="19"/>
  <c r="BP114" i="19"/>
  <c r="O114" i="19"/>
  <c r="AK114" i="19"/>
  <c r="BR114" i="19"/>
  <c r="AI114" i="19"/>
  <c r="BA114" i="19"/>
  <c r="AL114" i="19"/>
  <c r="W114" i="19"/>
  <c r="B115" i="19"/>
  <c r="AF114" i="19"/>
  <c r="U114" i="19"/>
  <c r="BL114" i="19"/>
  <c r="AH114" i="19"/>
  <c r="BQ114" i="19"/>
  <c r="BD114" i="19"/>
  <c r="AO114" i="19"/>
  <c r="AZ114" i="19"/>
  <c r="AN114" i="19"/>
  <c r="AG114" i="19"/>
  <c r="X114" i="19"/>
  <c r="BN114" i="19"/>
  <c r="AY114" i="19"/>
  <c r="AD114" i="19"/>
  <c r="AA114" i="19"/>
  <c r="BT114" i="19"/>
  <c r="S114" i="19"/>
  <c r="P114" i="19"/>
  <c r="AJ114" i="19"/>
  <c r="D112" i="19"/>
  <c r="H113" i="19"/>
  <c r="J113" i="19"/>
  <c r="L113" i="19"/>
  <c r="I113" i="19"/>
  <c r="BG113" i="19"/>
  <c r="BH113" i="19"/>
  <c r="BI113" i="19"/>
  <c r="BK113" i="19"/>
  <c r="AV113" i="19"/>
  <c r="AS113" i="19"/>
  <c r="AR113" i="19"/>
  <c r="AT113" i="19"/>
  <c r="E113" i="19" l="1"/>
  <c r="BN115" i="19"/>
  <c r="Y115" i="19"/>
  <c r="AP115" i="19"/>
  <c r="BL115" i="19"/>
  <c r="BP115" i="19"/>
  <c r="AD115" i="19"/>
  <c r="BQ115" i="19"/>
  <c r="AZ115" i="19"/>
  <c r="BS115" i="19"/>
  <c r="Z115" i="19"/>
  <c r="AG115" i="19"/>
  <c r="M115" i="19"/>
  <c r="B116" i="19"/>
  <c r="AL115" i="19"/>
  <c r="AF115" i="19"/>
  <c r="O115" i="19"/>
  <c r="V115" i="19"/>
  <c r="T115" i="19"/>
  <c r="BC115" i="19"/>
  <c r="P115" i="19"/>
  <c r="U115" i="19"/>
  <c r="AH115" i="19"/>
  <c r="AX115" i="19"/>
  <c r="BT115" i="19"/>
  <c r="BA115" i="19"/>
  <c r="AA115" i="19"/>
  <c r="AW115" i="19"/>
  <c r="S115" i="19"/>
  <c r="X115" i="19"/>
  <c r="AK115" i="19"/>
  <c r="AB115" i="19"/>
  <c r="BO115" i="19"/>
  <c r="BE115" i="19"/>
  <c r="Q115" i="19"/>
  <c r="BM115" i="19"/>
  <c r="N115" i="19"/>
  <c r="W115" i="19"/>
  <c r="AI115" i="19"/>
  <c r="AN115" i="19"/>
  <c r="AE115" i="19"/>
  <c r="BD115" i="19"/>
  <c r="R115" i="19"/>
  <c r="AO115" i="19"/>
  <c r="AY115" i="19"/>
  <c r="AC115" i="19"/>
  <c r="AM115" i="19"/>
  <c r="BB115" i="19"/>
  <c r="AJ115" i="19"/>
  <c r="BR115" i="19"/>
  <c r="AS114" i="19"/>
  <c r="AR114" i="19"/>
  <c r="AV114" i="19"/>
  <c r="AT114" i="19"/>
  <c r="F113" i="19"/>
  <c r="L114" i="19"/>
  <c r="H114" i="19"/>
  <c r="J114" i="19"/>
  <c r="F114" i="19" s="1"/>
  <c r="I114" i="19"/>
  <c r="D113" i="19"/>
  <c r="BH114" i="19"/>
  <c r="BK114" i="19"/>
  <c r="BI114" i="19"/>
  <c r="BG114" i="19"/>
  <c r="D114" i="19" l="1"/>
  <c r="BD116" i="19"/>
  <c r="U116" i="19"/>
  <c r="AJ116" i="19"/>
  <c r="AG116" i="19"/>
  <c r="AB116" i="19"/>
  <c r="AE116" i="19"/>
  <c r="S116" i="19"/>
  <c r="N116" i="19"/>
  <c r="Y116" i="19"/>
  <c r="AZ116" i="19"/>
  <c r="O116" i="19"/>
  <c r="AC116" i="19"/>
  <c r="AW116" i="19"/>
  <c r="AL116" i="19"/>
  <c r="AA116" i="19"/>
  <c r="AM116" i="19"/>
  <c r="BO116" i="19"/>
  <c r="BQ116" i="19"/>
  <c r="AX116" i="19"/>
  <c r="X116" i="19"/>
  <c r="BN116" i="19"/>
  <c r="AY116" i="19"/>
  <c r="BS116" i="19"/>
  <c r="BB116" i="19"/>
  <c r="AH116" i="19"/>
  <c r="AI116" i="19"/>
  <c r="V116" i="19"/>
  <c r="Z116" i="19"/>
  <c r="M116" i="19"/>
  <c r="BM116" i="19"/>
  <c r="AK116" i="19"/>
  <c r="BT116" i="19"/>
  <c r="B117" i="19"/>
  <c r="Q116" i="19"/>
  <c r="BC116" i="19"/>
  <c r="AF116" i="19"/>
  <c r="BE116" i="19"/>
  <c r="R116" i="19"/>
  <c r="T116" i="19"/>
  <c r="BL116" i="19"/>
  <c r="W116" i="19"/>
  <c r="AN116" i="19"/>
  <c r="BP116" i="19"/>
  <c r="BA116" i="19"/>
  <c r="AP116" i="19"/>
  <c r="BR116" i="19"/>
  <c r="P116" i="19"/>
  <c r="AO116" i="19"/>
  <c r="AD116" i="19"/>
  <c r="I115" i="19"/>
  <c r="J115" i="19"/>
  <c r="F115" i="19" s="1"/>
  <c r="H115" i="19"/>
  <c r="L115" i="19"/>
  <c r="BK115" i="19"/>
  <c r="BH115" i="19"/>
  <c r="BG115" i="19"/>
  <c r="BI115" i="19"/>
  <c r="AV115" i="19"/>
  <c r="AR115" i="19"/>
  <c r="AS115" i="19"/>
  <c r="AT115" i="19"/>
  <c r="E114" i="19"/>
  <c r="L116" i="19" l="1"/>
  <c r="J116" i="19"/>
  <c r="H116" i="19"/>
  <c r="I116" i="19"/>
  <c r="E116" i="19" s="1"/>
  <c r="AS116" i="19"/>
  <c r="AT116" i="19"/>
  <c r="AV116" i="19"/>
  <c r="AR116" i="19"/>
  <c r="BK116" i="19"/>
  <c r="BI116" i="19"/>
  <c r="BH116" i="19"/>
  <c r="BG116" i="19"/>
  <c r="D115" i="19"/>
  <c r="E115" i="19"/>
  <c r="Q117" i="19"/>
  <c r="BE117" i="19"/>
  <c r="T117" i="19"/>
  <c r="AL117" i="19"/>
  <c r="BN117" i="19"/>
  <c r="BL117" i="19"/>
  <c r="AY117" i="19"/>
  <c r="N117" i="19"/>
  <c r="U117" i="19"/>
  <c r="BS117" i="19"/>
  <c r="AN117" i="19"/>
  <c r="AG117" i="19"/>
  <c r="P117" i="19"/>
  <c r="BA117" i="19"/>
  <c r="AW117" i="19"/>
  <c r="AD117" i="19"/>
  <c r="AF117" i="19"/>
  <c r="R117" i="19"/>
  <c r="AB117" i="19"/>
  <c r="BP117" i="19"/>
  <c r="Z117" i="19"/>
  <c r="M117" i="19"/>
  <c r="AZ117" i="19"/>
  <c r="AE117" i="19"/>
  <c r="S117" i="19"/>
  <c r="B118" i="19"/>
  <c r="AO117" i="19"/>
  <c r="AJ117" i="19"/>
  <c r="AM117" i="19"/>
  <c r="AP117" i="19"/>
  <c r="BD117" i="19"/>
  <c r="AH117" i="19"/>
  <c r="BT117" i="19"/>
  <c r="BC117" i="19"/>
  <c r="AC117" i="19"/>
  <c r="O117" i="19"/>
  <c r="BQ117" i="19"/>
  <c r="AI117" i="19"/>
  <c r="BM117" i="19"/>
  <c r="AX117" i="19"/>
  <c r="V117" i="19"/>
  <c r="BB117" i="19"/>
  <c r="BR117" i="19"/>
  <c r="AA117" i="19"/>
  <c r="AK117" i="19"/>
  <c r="W117" i="19"/>
  <c r="X117" i="19"/>
  <c r="BO117" i="19"/>
  <c r="Y117" i="19"/>
  <c r="BR118" i="19" l="1"/>
  <c r="BN118" i="19"/>
  <c r="AB118" i="19"/>
  <c r="Q118" i="19"/>
  <c r="B119" i="19"/>
  <c r="BA118" i="19"/>
  <c r="BE118" i="19"/>
  <c r="AE118" i="19"/>
  <c r="N118" i="19"/>
  <c r="AP118" i="19"/>
  <c r="S118" i="19"/>
  <c r="M118" i="19"/>
  <c r="BM118" i="19"/>
  <c r="X118" i="19"/>
  <c r="BQ118" i="19"/>
  <c r="AX118" i="19"/>
  <c r="BS118" i="19"/>
  <c r="O118" i="19"/>
  <c r="AY118" i="19"/>
  <c r="AL118" i="19"/>
  <c r="AC118" i="19"/>
  <c r="R118" i="19"/>
  <c r="V118" i="19"/>
  <c r="AA118" i="19"/>
  <c r="BT118" i="19"/>
  <c r="AH118" i="19"/>
  <c r="BC118" i="19"/>
  <c r="AZ118" i="19"/>
  <c r="AN118" i="19"/>
  <c r="P118" i="19"/>
  <c r="Y118" i="19"/>
  <c r="AG118" i="19"/>
  <c r="BL118" i="19"/>
  <c r="T118" i="19"/>
  <c r="AK118" i="19"/>
  <c r="AW118" i="19"/>
  <c r="AJ118" i="19"/>
  <c r="BB118" i="19"/>
  <c r="BO118" i="19"/>
  <c r="W118" i="19"/>
  <c r="BP118" i="19"/>
  <c r="Z118" i="19"/>
  <c r="AM118" i="19"/>
  <c r="AD118" i="19"/>
  <c r="AO118" i="19"/>
  <c r="U118" i="19"/>
  <c r="AF118" i="19"/>
  <c r="BD118" i="19"/>
  <c r="AI118" i="19"/>
  <c r="AS117" i="19"/>
  <c r="AT117" i="19"/>
  <c r="AR117" i="19"/>
  <c r="AV117" i="19"/>
  <c r="L117" i="19"/>
  <c r="I117" i="19"/>
  <c r="E117" i="19" s="1"/>
  <c r="H117" i="19"/>
  <c r="J117" i="19"/>
  <c r="BI117" i="19"/>
  <c r="BK117" i="19"/>
  <c r="BG117" i="19"/>
  <c r="BH117" i="19"/>
  <c r="D116" i="19"/>
  <c r="F116" i="19"/>
  <c r="D117" i="19" l="1"/>
  <c r="F117" i="19"/>
  <c r="AE119" i="19"/>
  <c r="U119" i="19"/>
  <c r="BT119" i="19"/>
  <c r="V119" i="19"/>
  <c r="BS119" i="19"/>
  <c r="X119" i="19"/>
  <c r="AG119" i="19"/>
  <c r="M119" i="19"/>
  <c r="AB119" i="19"/>
  <c r="BR119" i="19"/>
  <c r="AD119" i="19"/>
  <c r="AL119" i="19"/>
  <c r="AC119" i="19"/>
  <c r="AZ119" i="19"/>
  <c r="BD119" i="19"/>
  <c r="O119" i="19"/>
  <c r="AJ119" i="19"/>
  <c r="T119" i="19"/>
  <c r="BP119" i="19"/>
  <c r="B120" i="19"/>
  <c r="R119" i="19"/>
  <c r="BO119" i="19"/>
  <c r="BQ119" i="19"/>
  <c r="P119" i="19"/>
  <c r="N119" i="19"/>
  <c r="BN119" i="19"/>
  <c r="AN119" i="19"/>
  <c r="AY119" i="19"/>
  <c r="AH119" i="19"/>
  <c r="BL119" i="19"/>
  <c r="AX119" i="19"/>
  <c r="BB119" i="19"/>
  <c r="BC119" i="19"/>
  <c r="BA119" i="19"/>
  <c r="AO119" i="19"/>
  <c r="AP119" i="19"/>
  <c r="AM119" i="19"/>
  <c r="AF119" i="19"/>
  <c r="BM119" i="19"/>
  <c r="AA119" i="19"/>
  <c r="Q119" i="19"/>
  <c r="AW119" i="19"/>
  <c r="AI119" i="19"/>
  <c r="BE119" i="19"/>
  <c r="AK119" i="19"/>
  <c r="Z119" i="19"/>
  <c r="Y119" i="19"/>
  <c r="W119" i="19"/>
  <c r="S119" i="19"/>
  <c r="AR118" i="19"/>
  <c r="AS118" i="19"/>
  <c r="AT118" i="19"/>
  <c r="AV118" i="19"/>
  <c r="I118" i="19"/>
  <c r="E118" i="19" s="1"/>
  <c r="L118" i="19"/>
  <c r="H118" i="19"/>
  <c r="J118" i="19"/>
  <c r="F118" i="19" s="1"/>
  <c r="BI118" i="19"/>
  <c r="BK118" i="19"/>
  <c r="BG118" i="19"/>
  <c r="BH118" i="19"/>
  <c r="D118" i="19" l="1"/>
  <c r="J119" i="19"/>
  <c r="L119" i="19"/>
  <c r="H119" i="19"/>
  <c r="I119" i="19"/>
  <c r="M120" i="19"/>
  <c r="AH120" i="19"/>
  <c r="AO120" i="19"/>
  <c r="P120" i="19"/>
  <c r="AG120" i="19"/>
  <c r="AB120" i="19"/>
  <c r="BD120" i="19"/>
  <c r="U120" i="19"/>
  <c r="Q120" i="19"/>
  <c r="T120" i="19"/>
  <c r="BA120" i="19"/>
  <c r="BP120" i="19"/>
  <c r="O120" i="19"/>
  <c r="BM120" i="19"/>
  <c r="V120" i="19"/>
  <c r="W120" i="19"/>
  <c r="AX120" i="19"/>
  <c r="BQ120" i="19"/>
  <c r="BE120" i="19"/>
  <c r="BL120" i="19"/>
  <c r="AW120" i="19"/>
  <c r="AL120" i="19"/>
  <c r="BR120" i="19"/>
  <c r="AZ120" i="19"/>
  <c r="AC120" i="19"/>
  <c r="AN120" i="19"/>
  <c r="AP120" i="19"/>
  <c r="R120" i="19"/>
  <c r="Y120" i="19"/>
  <c r="AF120" i="19"/>
  <c r="BS120" i="19"/>
  <c r="N120" i="19"/>
  <c r="BO120" i="19"/>
  <c r="AY120" i="19"/>
  <c r="AD120" i="19"/>
  <c r="AM120" i="19"/>
  <c r="BC120" i="19"/>
  <c r="BB120" i="19"/>
  <c r="X120" i="19"/>
  <c r="AK120" i="19"/>
  <c r="AJ120" i="19"/>
  <c r="BT120" i="19"/>
  <c r="AA120" i="19"/>
  <c r="AI120" i="19"/>
  <c r="BN120" i="19"/>
  <c r="Z120" i="19"/>
  <c r="AE120" i="19"/>
  <c r="B121" i="19"/>
  <c r="S120" i="19"/>
  <c r="BH119" i="19"/>
  <c r="BK119" i="19"/>
  <c r="BG119" i="19"/>
  <c r="BI119" i="19"/>
  <c r="AR119" i="19"/>
  <c r="AS119" i="19"/>
  <c r="AT119" i="19"/>
  <c r="AV119" i="19"/>
  <c r="L120" i="19" l="1"/>
  <c r="H120" i="19"/>
  <c r="I120" i="19"/>
  <c r="J120" i="19"/>
  <c r="E119" i="19"/>
  <c r="D119" i="19"/>
  <c r="V121" i="19"/>
  <c r="AC121" i="19"/>
  <c r="Z121" i="19"/>
  <c r="AB121" i="19"/>
  <c r="T121" i="19"/>
  <c r="BA121" i="19"/>
  <c r="AA121" i="19"/>
  <c r="AJ121" i="19"/>
  <c r="W121" i="19"/>
  <c r="AH121" i="19"/>
  <c r="AF121" i="19"/>
  <c r="U121" i="19"/>
  <c r="BO121" i="19"/>
  <c r="BP121" i="19"/>
  <c r="BS121" i="19"/>
  <c r="BN121" i="19"/>
  <c r="Y121" i="19"/>
  <c r="R121" i="19"/>
  <c r="BB121" i="19"/>
  <c r="S121" i="19"/>
  <c r="N121" i="19"/>
  <c r="BM121" i="19"/>
  <c r="BR121" i="19"/>
  <c r="AO121" i="19"/>
  <c r="O121" i="19"/>
  <c r="AE121" i="19"/>
  <c r="BQ121" i="19"/>
  <c r="AD121" i="19"/>
  <c r="BC121" i="19"/>
  <c r="M121" i="19"/>
  <c r="BL121" i="19"/>
  <c r="Q121" i="19"/>
  <c r="AL121" i="19"/>
  <c r="AX121" i="19"/>
  <c r="BD121" i="19"/>
  <c r="AW121" i="19"/>
  <c r="BE121" i="19"/>
  <c r="AN121" i="19"/>
  <c r="AK121" i="19"/>
  <c r="B122" i="19"/>
  <c r="AM121" i="19"/>
  <c r="AP121" i="19"/>
  <c r="X121" i="19"/>
  <c r="AI121" i="19"/>
  <c r="AG121" i="19"/>
  <c r="BT121" i="19"/>
  <c r="AY121" i="19"/>
  <c r="AZ121" i="19"/>
  <c r="P121" i="19"/>
  <c r="AV120" i="19"/>
  <c r="AR120" i="19"/>
  <c r="AS120" i="19"/>
  <c r="AT120" i="19"/>
  <c r="F119" i="19"/>
  <c r="BG120" i="19"/>
  <c r="BK120" i="19"/>
  <c r="BH120" i="19"/>
  <c r="BI120" i="19"/>
  <c r="BI121" i="19" l="1"/>
  <c r="BG121" i="19"/>
  <c r="BK121" i="19"/>
  <c r="BH121" i="19"/>
  <c r="H121" i="19"/>
  <c r="L121" i="19"/>
  <c r="I121" i="19"/>
  <c r="J121" i="19"/>
  <c r="F120" i="19"/>
  <c r="E120" i="19"/>
  <c r="BM122" i="19"/>
  <c r="X122" i="19"/>
  <c r="AC122" i="19"/>
  <c r="AX122" i="19"/>
  <c r="BO122" i="19"/>
  <c r="BD122" i="19"/>
  <c r="BS122" i="19"/>
  <c r="BT122" i="19"/>
  <c r="BC122" i="19"/>
  <c r="AO122" i="19"/>
  <c r="AG122" i="19"/>
  <c r="AD122" i="19"/>
  <c r="AI122" i="19"/>
  <c r="Q122" i="19"/>
  <c r="BN122" i="19"/>
  <c r="AK122" i="19"/>
  <c r="AB122" i="19"/>
  <c r="T122" i="19"/>
  <c r="U122" i="19"/>
  <c r="AW122" i="19"/>
  <c r="AJ122" i="19"/>
  <c r="AP122" i="19"/>
  <c r="V122" i="19"/>
  <c r="AL122" i="19"/>
  <c r="Y122" i="19"/>
  <c r="AF122" i="19"/>
  <c r="B123" i="19"/>
  <c r="BP122" i="19"/>
  <c r="AM122" i="19"/>
  <c r="AH122" i="19"/>
  <c r="BQ122" i="19"/>
  <c r="BE122" i="19"/>
  <c r="AY122" i="19"/>
  <c r="BA122" i="19"/>
  <c r="N122" i="19"/>
  <c r="W122" i="19"/>
  <c r="BL122" i="19"/>
  <c r="M122" i="19"/>
  <c r="AE122" i="19"/>
  <c r="R122" i="19"/>
  <c r="BR122" i="19"/>
  <c r="O122" i="19"/>
  <c r="P122" i="19"/>
  <c r="AZ122" i="19"/>
  <c r="AA122" i="19"/>
  <c r="BB122" i="19"/>
  <c r="AN122" i="19"/>
  <c r="Z122" i="19"/>
  <c r="S122" i="19"/>
  <c r="AS121" i="19"/>
  <c r="AR121" i="19"/>
  <c r="AV121" i="19"/>
  <c r="AT121" i="19"/>
  <c r="D120" i="19"/>
  <c r="F121" i="19" l="1"/>
  <c r="BK122" i="19"/>
  <c r="BI122" i="19"/>
  <c r="BG122" i="19"/>
  <c r="BH122" i="19"/>
  <c r="E121" i="19"/>
  <c r="AS122" i="19"/>
  <c r="AR122" i="19"/>
  <c r="AT122" i="19"/>
  <c r="AV122" i="19"/>
  <c r="N123" i="19"/>
  <c r="BR123" i="19"/>
  <c r="AB123" i="19"/>
  <c r="BN123" i="19"/>
  <c r="AA123" i="19"/>
  <c r="AF123" i="19"/>
  <c r="BE123" i="19"/>
  <c r="AM123" i="19"/>
  <c r="P123" i="19"/>
  <c r="Z123" i="19"/>
  <c r="Y123" i="19"/>
  <c r="AL123" i="19"/>
  <c r="BB123" i="19"/>
  <c r="BC123" i="19"/>
  <c r="BT123" i="19"/>
  <c r="AD123" i="19"/>
  <c r="AC123" i="19"/>
  <c r="AG123" i="19"/>
  <c r="T123" i="19"/>
  <c r="BM123" i="19"/>
  <c r="W123" i="19"/>
  <c r="X123" i="19"/>
  <c r="BD123" i="19"/>
  <c r="AO123" i="19"/>
  <c r="BQ123" i="19"/>
  <c r="U123" i="19"/>
  <c r="AJ123" i="19"/>
  <c r="AN123" i="19"/>
  <c r="BL123" i="19"/>
  <c r="S123" i="19"/>
  <c r="BP123" i="19"/>
  <c r="AX123" i="19"/>
  <c r="AW123" i="19"/>
  <c r="BS123" i="19"/>
  <c r="M123" i="19"/>
  <c r="O123" i="19"/>
  <c r="AZ123" i="19"/>
  <c r="AY123" i="19"/>
  <c r="AI123" i="19"/>
  <c r="AK123" i="19"/>
  <c r="B124" i="19"/>
  <c r="R123" i="19"/>
  <c r="BO123" i="19"/>
  <c r="Q123" i="19"/>
  <c r="AH123" i="19"/>
  <c r="BA123" i="19"/>
  <c r="AE123" i="19"/>
  <c r="V123" i="19"/>
  <c r="AP123" i="19"/>
  <c r="D121" i="19"/>
  <c r="L122" i="19"/>
  <c r="I122" i="19"/>
  <c r="E122" i="19" s="1"/>
  <c r="H122" i="19"/>
  <c r="J122" i="19"/>
  <c r="F122" i="19" s="1"/>
  <c r="D122" i="19" l="1"/>
  <c r="BG123" i="19"/>
  <c r="BK123" i="19"/>
  <c r="BH123" i="19"/>
  <c r="BI123" i="19"/>
  <c r="L123" i="19"/>
  <c r="H123" i="19"/>
  <c r="I123" i="19"/>
  <c r="J123" i="19"/>
  <c r="BL124" i="19"/>
  <c r="R124" i="19"/>
  <c r="BS124" i="19"/>
  <c r="AW124" i="19"/>
  <c r="AH124" i="19"/>
  <c r="BT124" i="19"/>
  <c r="BE124" i="19"/>
  <c r="BB124" i="19"/>
  <c r="AM124" i="19"/>
  <c r="BM124" i="19"/>
  <c r="P124" i="19"/>
  <c r="AL124" i="19"/>
  <c r="Y124" i="19"/>
  <c r="BR124" i="19"/>
  <c r="AZ124" i="19"/>
  <c r="AO124" i="19"/>
  <c r="AN124" i="19"/>
  <c r="T124" i="19"/>
  <c r="AJ124" i="19"/>
  <c r="AF124" i="19"/>
  <c r="BO124" i="19"/>
  <c r="N124" i="19"/>
  <c r="AE124" i="19"/>
  <c r="AY124" i="19"/>
  <c r="AD124" i="19"/>
  <c r="AI124" i="19"/>
  <c r="BD124" i="19"/>
  <c r="AK124" i="19"/>
  <c r="S124" i="19"/>
  <c r="BQ124" i="19"/>
  <c r="AC124" i="19"/>
  <c r="BP124" i="19"/>
  <c r="O124" i="19"/>
  <c r="BN124" i="19"/>
  <c r="Z124" i="19"/>
  <c r="AA124" i="19"/>
  <c r="M124" i="19"/>
  <c r="BC124" i="19"/>
  <c r="V124" i="19"/>
  <c r="Q124" i="19"/>
  <c r="AB124" i="19"/>
  <c r="AG124" i="19"/>
  <c r="X124" i="19"/>
  <c r="W124" i="19"/>
  <c r="U124" i="19"/>
  <c r="B125" i="19"/>
  <c r="BA124" i="19"/>
  <c r="AX124" i="19"/>
  <c r="AP124" i="19"/>
  <c r="AR123" i="19"/>
  <c r="AS123" i="19"/>
  <c r="AT123" i="19"/>
  <c r="AV123" i="19"/>
  <c r="F123" i="19" l="1"/>
  <c r="E123" i="19"/>
  <c r="BM125" i="19"/>
  <c r="U125" i="19"/>
  <c r="AL125" i="19"/>
  <c r="AW125" i="19"/>
  <c r="BP125" i="19"/>
  <c r="P125" i="19"/>
  <c r="O125" i="19"/>
  <c r="AF125" i="19"/>
  <c r="AB125" i="19"/>
  <c r="BQ125" i="19"/>
  <c r="BS125" i="19"/>
  <c r="AZ125" i="19"/>
  <c r="AO125" i="19"/>
  <c r="AK125" i="19"/>
  <c r="BA125" i="19"/>
  <c r="AA125" i="19"/>
  <c r="M125" i="19"/>
  <c r="BL125" i="19"/>
  <c r="Q125" i="19"/>
  <c r="AD125" i="19"/>
  <c r="AX125" i="19"/>
  <c r="AG125" i="19"/>
  <c r="AH125" i="19"/>
  <c r="BD125" i="19"/>
  <c r="BO125" i="19"/>
  <c r="AJ125" i="19"/>
  <c r="R125" i="19"/>
  <c r="X125" i="19"/>
  <c r="BE125" i="19"/>
  <c r="BC125" i="19"/>
  <c r="AN125" i="19"/>
  <c r="AI125" i="19"/>
  <c r="W125" i="19"/>
  <c r="V125" i="19"/>
  <c r="BR125" i="19"/>
  <c r="AM125" i="19"/>
  <c r="BT125" i="19"/>
  <c r="AY125" i="19"/>
  <c r="AC125" i="19"/>
  <c r="Z125" i="19"/>
  <c r="S125" i="19"/>
  <c r="N125" i="19"/>
  <c r="BN125" i="19"/>
  <c r="Y125" i="19"/>
  <c r="BB125" i="19"/>
  <c r="B126" i="19"/>
  <c r="AP125" i="19"/>
  <c r="AE125" i="19"/>
  <c r="T125" i="19"/>
  <c r="D123" i="19"/>
  <c r="H124" i="19"/>
  <c r="I124" i="19"/>
  <c r="L124" i="19"/>
  <c r="J124" i="19"/>
  <c r="F124" i="19" s="1"/>
  <c r="AV124" i="19"/>
  <c r="AR124" i="19"/>
  <c r="AS124" i="19"/>
  <c r="AT124" i="19"/>
  <c r="BH124" i="19"/>
  <c r="BK124" i="19"/>
  <c r="BG124" i="19"/>
  <c r="BI124" i="19"/>
  <c r="D124" i="19" l="1"/>
  <c r="BN126" i="19"/>
  <c r="AB126" i="19"/>
  <c r="BQ126" i="19"/>
  <c r="M126" i="19"/>
  <c r="W126" i="19"/>
  <c r="BS126" i="19"/>
  <c r="AA126" i="19"/>
  <c r="BT126" i="19"/>
  <c r="AN126" i="19"/>
  <c r="BE126" i="19"/>
  <c r="S126" i="19"/>
  <c r="AE126" i="19"/>
  <c r="N126" i="19"/>
  <c r="AH126" i="19"/>
  <c r="O126" i="19"/>
  <c r="P126" i="19"/>
  <c r="BB126" i="19"/>
  <c r="BM126" i="19"/>
  <c r="X126" i="19"/>
  <c r="BA126" i="19"/>
  <c r="AX126" i="19"/>
  <c r="BO126" i="19"/>
  <c r="BD126" i="19"/>
  <c r="AZ126" i="19"/>
  <c r="Z126" i="19"/>
  <c r="BR126" i="19"/>
  <c r="Q126" i="19"/>
  <c r="BC126" i="19"/>
  <c r="AI126" i="19"/>
  <c r="AF126" i="19"/>
  <c r="AP126" i="19"/>
  <c r="T126" i="19"/>
  <c r="AC126" i="19"/>
  <c r="AW126" i="19"/>
  <c r="AJ126" i="19"/>
  <c r="AL126" i="19"/>
  <c r="AO126" i="19"/>
  <c r="AY126" i="19"/>
  <c r="B127" i="19"/>
  <c r="BP126" i="19"/>
  <c r="R126" i="19"/>
  <c r="AM126" i="19"/>
  <c r="AD126" i="19"/>
  <c r="Y126" i="19"/>
  <c r="AG126" i="19"/>
  <c r="U126" i="19"/>
  <c r="AK126" i="19"/>
  <c r="V126" i="19"/>
  <c r="BL126" i="19"/>
  <c r="E124" i="19"/>
  <c r="AV125" i="19"/>
  <c r="AR125" i="19"/>
  <c r="AS125" i="19"/>
  <c r="AT125" i="19"/>
  <c r="BH125" i="19"/>
  <c r="BI125" i="19"/>
  <c r="BK125" i="19"/>
  <c r="BG125" i="19"/>
  <c r="J125" i="19"/>
  <c r="L125" i="19"/>
  <c r="I125" i="19"/>
  <c r="E125" i="19" s="1"/>
  <c r="H125" i="19"/>
  <c r="D125" i="19" s="1"/>
  <c r="AI127" i="19" l="1"/>
  <c r="BE127" i="19"/>
  <c r="U127" i="19"/>
  <c r="Z127" i="19"/>
  <c r="Q127" i="19"/>
  <c r="AE127" i="19"/>
  <c r="Y127" i="19"/>
  <c r="AZ127" i="19"/>
  <c r="BS127" i="19"/>
  <c r="AM127" i="19"/>
  <c r="AA127" i="19"/>
  <c r="AO127" i="19"/>
  <c r="BP127" i="19"/>
  <c r="BL127" i="19"/>
  <c r="S127" i="19"/>
  <c r="T127" i="19"/>
  <c r="V127" i="19"/>
  <c r="BA127" i="19"/>
  <c r="AN127" i="19"/>
  <c r="O127" i="19"/>
  <c r="AW127" i="19"/>
  <c r="AK127" i="19"/>
  <c r="AJ127" i="19"/>
  <c r="BD127" i="19"/>
  <c r="AG127" i="19"/>
  <c r="M127" i="19"/>
  <c r="BT127" i="19"/>
  <c r="AH127" i="19"/>
  <c r="R127" i="19"/>
  <c r="BQ127" i="19"/>
  <c r="B128" i="19"/>
  <c r="BO127" i="19"/>
  <c r="AP127" i="19"/>
  <c r="BM127" i="19"/>
  <c r="N127" i="19"/>
  <c r="BR127" i="19"/>
  <c r="AF127" i="19"/>
  <c r="BN127" i="19"/>
  <c r="AL127" i="19"/>
  <c r="AY127" i="19"/>
  <c r="AX127" i="19"/>
  <c r="BB127" i="19"/>
  <c r="BC127" i="19"/>
  <c r="AC127" i="19"/>
  <c r="AD127" i="19"/>
  <c r="P127" i="19"/>
  <c r="AB127" i="19"/>
  <c r="W127" i="19"/>
  <c r="X127" i="19"/>
  <c r="L126" i="19"/>
  <c r="H126" i="19"/>
  <c r="I126" i="19"/>
  <c r="J126" i="19"/>
  <c r="F126" i="19" s="1"/>
  <c r="F125" i="19"/>
  <c r="AT126" i="19"/>
  <c r="AS126" i="19"/>
  <c r="AV126" i="19"/>
  <c r="AR126" i="19"/>
  <c r="BI126" i="19"/>
  <c r="BK126" i="19"/>
  <c r="BG126" i="19"/>
  <c r="BH126" i="19"/>
  <c r="P128" i="19" l="1"/>
  <c r="BL128" i="19"/>
  <c r="R128" i="19"/>
  <c r="AE128" i="19"/>
  <c r="AW128" i="19"/>
  <c r="AD128" i="19"/>
  <c r="M128" i="19"/>
  <c r="AY128" i="19"/>
  <c r="AZ128" i="19"/>
  <c r="Q128" i="19"/>
  <c r="O128" i="19"/>
  <c r="BN128" i="19"/>
  <c r="AO128" i="19"/>
  <c r="AP128" i="19"/>
  <c r="AB128" i="19"/>
  <c r="BM128" i="19"/>
  <c r="AM128" i="19"/>
  <c r="BO128" i="19"/>
  <c r="Y128" i="19"/>
  <c r="BR128" i="19"/>
  <c r="BD128" i="19"/>
  <c r="BC128" i="19"/>
  <c r="AH128" i="19"/>
  <c r="N128" i="19"/>
  <c r="W128" i="19"/>
  <c r="AX128" i="19"/>
  <c r="BQ128" i="19"/>
  <c r="Z128" i="19"/>
  <c r="BE128" i="19"/>
  <c r="AF128" i="19"/>
  <c r="AG128" i="19"/>
  <c r="S128" i="19"/>
  <c r="AL128" i="19"/>
  <c r="V128" i="19"/>
  <c r="BP128" i="19"/>
  <c r="T128" i="19"/>
  <c r="AI128" i="19"/>
  <c r="B129" i="19"/>
  <c r="U128" i="19"/>
  <c r="BB128" i="19"/>
  <c r="AN128" i="19"/>
  <c r="AK128" i="19"/>
  <c r="BS128" i="19"/>
  <c r="AJ128" i="19"/>
  <c r="AC128" i="19"/>
  <c r="BA128" i="19"/>
  <c r="BT128" i="19"/>
  <c r="AA128" i="19"/>
  <c r="X128" i="19"/>
  <c r="BI127" i="19"/>
  <c r="BK127" i="19"/>
  <c r="BG127" i="19"/>
  <c r="BH127" i="19"/>
  <c r="AT127" i="19"/>
  <c r="AS127" i="19"/>
  <c r="AV127" i="19"/>
  <c r="AR127" i="19"/>
  <c r="E126" i="19"/>
  <c r="D126" i="19"/>
  <c r="J127" i="19"/>
  <c r="F127" i="19" s="1"/>
  <c r="L127" i="19"/>
  <c r="H127" i="19"/>
  <c r="I127" i="19"/>
  <c r="E127" i="19" s="1"/>
  <c r="D127" i="19" l="1"/>
  <c r="L128" i="19"/>
  <c r="I128" i="19"/>
  <c r="J128" i="19"/>
  <c r="H128" i="19"/>
  <c r="BL129" i="19"/>
  <c r="Q129" i="19"/>
  <c r="AL129" i="19"/>
  <c r="AX129" i="19"/>
  <c r="AG129" i="19"/>
  <c r="BD129" i="19"/>
  <c r="AM129" i="19"/>
  <c r="AY129" i="19"/>
  <c r="Z129" i="19"/>
  <c r="W129" i="19"/>
  <c r="BN129" i="19"/>
  <c r="P129" i="19"/>
  <c r="V129" i="19"/>
  <c r="BQ129" i="19"/>
  <c r="M129" i="19"/>
  <c r="X129" i="19"/>
  <c r="BE129" i="19"/>
  <c r="AI129" i="19"/>
  <c r="AN129" i="19"/>
  <c r="AE129" i="19"/>
  <c r="BB129" i="19"/>
  <c r="Y129" i="19"/>
  <c r="B130" i="19"/>
  <c r="AZ129" i="19"/>
  <c r="BT129" i="19"/>
  <c r="N129" i="19"/>
  <c r="AC129" i="19"/>
  <c r="BP129" i="19"/>
  <c r="BA129" i="19"/>
  <c r="AA129" i="19"/>
  <c r="AJ129" i="19"/>
  <c r="AD129" i="19"/>
  <c r="AK129" i="19"/>
  <c r="BS129" i="19"/>
  <c r="R129" i="19"/>
  <c r="AO129" i="19"/>
  <c r="O129" i="19"/>
  <c r="AP129" i="19"/>
  <c r="BO129" i="19"/>
  <c r="S129" i="19"/>
  <c r="AF129" i="19"/>
  <c r="AH129" i="19"/>
  <c r="BC129" i="19"/>
  <c r="AB129" i="19"/>
  <c r="BM129" i="19"/>
  <c r="U129" i="19"/>
  <c r="BR129" i="19"/>
  <c r="AW129" i="19"/>
  <c r="T129" i="19"/>
  <c r="AS128" i="19"/>
  <c r="AT128" i="19"/>
  <c r="AR128" i="19"/>
  <c r="AV128" i="19"/>
  <c r="BK128" i="19"/>
  <c r="BG128" i="19"/>
  <c r="BI128" i="19"/>
  <c r="BH128" i="19"/>
  <c r="BC130" i="19" l="1"/>
  <c r="AN130" i="19"/>
  <c r="Q130" i="19"/>
  <c r="BM130" i="19"/>
  <c r="AI130" i="19"/>
  <c r="BN130" i="19"/>
  <c r="N130" i="19"/>
  <c r="X130" i="19"/>
  <c r="AF130" i="19"/>
  <c r="BE130" i="19"/>
  <c r="BP130" i="19"/>
  <c r="AG130" i="19"/>
  <c r="U130" i="19"/>
  <c r="M130" i="19"/>
  <c r="BD130" i="19"/>
  <c r="R130" i="19"/>
  <c r="BB130" i="19"/>
  <c r="AW130" i="19"/>
  <c r="AJ130" i="19"/>
  <c r="AP130" i="19"/>
  <c r="V130" i="19"/>
  <c r="AA130" i="19"/>
  <c r="BR130" i="19"/>
  <c r="AC130" i="19"/>
  <c r="AH130" i="19"/>
  <c r="T130" i="19"/>
  <c r="AB130" i="19"/>
  <c r="B131" i="19"/>
  <c r="S130" i="19"/>
  <c r="BS130" i="19"/>
  <c r="AK130" i="19"/>
  <c r="AM130" i="19"/>
  <c r="BL130" i="19"/>
  <c r="BQ130" i="19"/>
  <c r="W130" i="19"/>
  <c r="Z130" i="19"/>
  <c r="P130" i="19"/>
  <c r="BT130" i="19"/>
  <c r="AO130" i="19"/>
  <c r="AY130" i="19"/>
  <c r="AD130" i="19"/>
  <c r="Y130" i="19"/>
  <c r="AX130" i="19"/>
  <c r="AZ130" i="19"/>
  <c r="BA130" i="19"/>
  <c r="AL130" i="19"/>
  <c r="O130" i="19"/>
  <c r="AE130" i="19"/>
  <c r="BO130" i="19"/>
  <c r="BI129" i="19"/>
  <c r="BG129" i="19"/>
  <c r="BH129" i="19"/>
  <c r="BK129" i="19"/>
  <c r="AS129" i="19"/>
  <c r="AV129" i="19"/>
  <c r="AT129" i="19"/>
  <c r="AR129" i="19"/>
  <c r="D128" i="19"/>
  <c r="L129" i="19"/>
  <c r="I129" i="19"/>
  <c r="E129" i="19" s="1"/>
  <c r="H129" i="19"/>
  <c r="D129" i="19" s="1"/>
  <c r="J129" i="19"/>
  <c r="F129" i="19" s="1"/>
  <c r="F128" i="19"/>
  <c r="E128" i="19"/>
  <c r="J130" i="19" l="1"/>
  <c r="L130" i="19"/>
  <c r="H130" i="19"/>
  <c r="I130" i="19"/>
  <c r="AP131" i="19"/>
  <c r="AM131" i="19"/>
  <c r="BP131" i="19"/>
  <c r="BM131" i="19"/>
  <c r="AH131" i="19"/>
  <c r="BN131" i="19"/>
  <c r="AI131" i="19"/>
  <c r="Y131" i="19"/>
  <c r="T131" i="19"/>
  <c r="AL131" i="19"/>
  <c r="Q131" i="19"/>
  <c r="S131" i="19"/>
  <c r="AK131" i="19"/>
  <c r="X131" i="19"/>
  <c r="AO131" i="19"/>
  <c r="AW131" i="19"/>
  <c r="BQ131" i="19"/>
  <c r="Z131" i="19"/>
  <c r="AF131" i="19"/>
  <c r="BA131" i="19"/>
  <c r="W131" i="19"/>
  <c r="AJ131" i="19"/>
  <c r="R131" i="19"/>
  <c r="M131" i="19"/>
  <c r="BL131" i="19"/>
  <c r="AE131" i="19"/>
  <c r="BT131" i="19"/>
  <c r="AZ131" i="19"/>
  <c r="V131" i="19"/>
  <c r="BS131" i="19"/>
  <c r="AA131" i="19"/>
  <c r="BD131" i="19"/>
  <c r="AC131" i="19"/>
  <c r="AB131" i="19"/>
  <c r="N131" i="19"/>
  <c r="BR131" i="19"/>
  <c r="P131" i="19"/>
  <c r="AD131" i="19"/>
  <c r="AY131" i="19"/>
  <c r="U131" i="19"/>
  <c r="B132" i="19"/>
  <c r="AX131" i="19"/>
  <c r="BB131" i="19"/>
  <c r="BC131" i="19"/>
  <c r="AG131" i="19"/>
  <c r="BE131" i="19"/>
  <c r="AN131" i="19"/>
  <c r="O131" i="19"/>
  <c r="BO131" i="19"/>
  <c r="AV130" i="19"/>
  <c r="AR130" i="19"/>
  <c r="AS130" i="19"/>
  <c r="AT130" i="19"/>
  <c r="BI130" i="19"/>
  <c r="BH130" i="19"/>
  <c r="BK130" i="19"/>
  <c r="BG130" i="19"/>
  <c r="Y132" i="19" l="1"/>
  <c r="BR132" i="19"/>
  <c r="O132" i="19"/>
  <c r="AO132" i="19"/>
  <c r="AN132" i="19"/>
  <c r="BS132" i="19"/>
  <c r="AY132" i="19"/>
  <c r="Z132" i="19"/>
  <c r="BO132" i="19"/>
  <c r="AP132" i="19"/>
  <c r="AZ132" i="19"/>
  <c r="AE132" i="19"/>
  <c r="M132" i="19"/>
  <c r="AI132" i="19"/>
  <c r="BL132" i="19"/>
  <c r="AW132" i="19"/>
  <c r="N132" i="19"/>
  <c r="S132" i="19"/>
  <c r="AD132" i="19"/>
  <c r="T132" i="19"/>
  <c r="BQ132" i="19"/>
  <c r="BN132" i="19"/>
  <c r="Q132" i="19"/>
  <c r="BM132" i="19"/>
  <c r="U132" i="19"/>
  <c r="BB132" i="19"/>
  <c r="BP132" i="19"/>
  <c r="AK132" i="19"/>
  <c r="AF132" i="19"/>
  <c r="AM132" i="19"/>
  <c r="AL132" i="19"/>
  <c r="BC132" i="19"/>
  <c r="X132" i="19"/>
  <c r="AB132" i="19"/>
  <c r="V132" i="19"/>
  <c r="AX132" i="19"/>
  <c r="AA132" i="19"/>
  <c r="BE132" i="19"/>
  <c r="AG132" i="19"/>
  <c r="BT132" i="19"/>
  <c r="BD132" i="19"/>
  <c r="AC132" i="19"/>
  <c r="P132" i="19"/>
  <c r="W132" i="19"/>
  <c r="BA132" i="19"/>
  <c r="AJ132" i="19"/>
  <c r="B133" i="19"/>
  <c r="R132" i="19"/>
  <c r="AH132" i="19"/>
  <c r="BK131" i="19"/>
  <c r="BI131" i="19"/>
  <c r="BH131" i="19"/>
  <c r="BG131" i="19"/>
  <c r="I131" i="19"/>
  <c r="E131" i="19" s="1"/>
  <c r="H131" i="19"/>
  <c r="D131" i="19" s="1"/>
  <c r="J131" i="19"/>
  <c r="F131" i="19" s="1"/>
  <c r="L131" i="19"/>
  <c r="AR131" i="19"/>
  <c r="AV131" i="19"/>
  <c r="AT131" i="19"/>
  <c r="AS131" i="19"/>
  <c r="E130" i="19"/>
  <c r="D130" i="19"/>
  <c r="F130" i="19"/>
  <c r="N133" i="19" l="1"/>
  <c r="BN133" i="19"/>
  <c r="Y133" i="19"/>
  <c r="BB133" i="19"/>
  <c r="P133" i="19"/>
  <c r="AO133" i="19"/>
  <c r="AJ133" i="19"/>
  <c r="AE133" i="19"/>
  <c r="AF133" i="19"/>
  <c r="S133" i="19"/>
  <c r="R133" i="19"/>
  <c r="O133" i="19"/>
  <c r="B134" i="19"/>
  <c r="BM133" i="19"/>
  <c r="AL133" i="19"/>
  <c r="T133" i="19"/>
  <c r="AB133" i="19"/>
  <c r="AZ133" i="19"/>
  <c r="M133" i="19"/>
  <c r="AD133" i="19"/>
  <c r="U133" i="19"/>
  <c r="AW133" i="19"/>
  <c r="AH133" i="19"/>
  <c r="BS133" i="19"/>
  <c r="AG133" i="19"/>
  <c r="BA133" i="19"/>
  <c r="Z133" i="19"/>
  <c r="BQ133" i="19"/>
  <c r="W133" i="19"/>
  <c r="AX133" i="19"/>
  <c r="BO133" i="19"/>
  <c r="AK133" i="19"/>
  <c r="BL133" i="19"/>
  <c r="Q133" i="19"/>
  <c r="BD133" i="19"/>
  <c r="AM133" i="19"/>
  <c r="X133" i="19"/>
  <c r="BE133" i="19"/>
  <c r="BC133" i="19"/>
  <c r="AN133" i="19"/>
  <c r="AI133" i="19"/>
  <c r="AP133" i="19"/>
  <c r="AA133" i="19"/>
  <c r="BT133" i="19"/>
  <c r="V133" i="19"/>
  <c r="AY133" i="19"/>
  <c r="AC133" i="19"/>
  <c r="BR133" i="19"/>
  <c r="BP133" i="19"/>
  <c r="BK132" i="19"/>
  <c r="BG132" i="19"/>
  <c r="BI132" i="19"/>
  <c r="BH132" i="19"/>
  <c r="J132" i="19"/>
  <c r="F132" i="19" s="1"/>
  <c r="H132" i="19"/>
  <c r="I132" i="19"/>
  <c r="E132" i="19" s="1"/>
  <c r="L132" i="19"/>
  <c r="AR132" i="19"/>
  <c r="AS132" i="19"/>
  <c r="AT132" i="19"/>
  <c r="AV132" i="19"/>
  <c r="D132" i="19" l="1"/>
  <c r="AR133" i="19"/>
  <c r="AS133" i="19"/>
  <c r="AV133" i="19"/>
  <c r="AT133" i="19"/>
  <c r="AF134" i="19"/>
  <c r="M134" i="19"/>
  <c r="BS134" i="19"/>
  <c r="BR134" i="19"/>
  <c r="X134" i="19"/>
  <c r="AK134" i="19"/>
  <c r="AC134" i="19"/>
  <c r="Y134" i="19"/>
  <c r="V134" i="19"/>
  <c r="O134" i="19"/>
  <c r="AZ134" i="19"/>
  <c r="BE134" i="19"/>
  <c r="AP134" i="19"/>
  <c r="AY134" i="19"/>
  <c r="Q134" i="19"/>
  <c r="BB134" i="19"/>
  <c r="AB134" i="19"/>
  <c r="AX134" i="19"/>
  <c r="AN134" i="19"/>
  <c r="AO134" i="19"/>
  <c r="AA134" i="19"/>
  <c r="AI134" i="19"/>
  <c r="BC134" i="19"/>
  <c r="BL134" i="19"/>
  <c r="AH134" i="19"/>
  <c r="AJ134" i="19"/>
  <c r="AG134" i="19"/>
  <c r="BP134" i="19"/>
  <c r="P134" i="19"/>
  <c r="BO134" i="19"/>
  <c r="BM134" i="19"/>
  <c r="BQ134" i="19"/>
  <c r="AL134" i="19"/>
  <c r="BT134" i="19"/>
  <c r="W134" i="19"/>
  <c r="Z134" i="19"/>
  <c r="BN134" i="19"/>
  <c r="T134" i="19"/>
  <c r="AE134" i="19"/>
  <c r="N134" i="19"/>
  <c r="AM134" i="19"/>
  <c r="BD134" i="19"/>
  <c r="BA134" i="19"/>
  <c r="U134" i="19"/>
  <c r="R134" i="19"/>
  <c r="AW134" i="19"/>
  <c r="AD134" i="19"/>
  <c r="B135" i="19"/>
  <c r="S134" i="19"/>
  <c r="L133" i="19"/>
  <c r="I133" i="19"/>
  <c r="E133" i="19" s="1"/>
  <c r="H133" i="19"/>
  <c r="J133" i="19"/>
  <c r="BH133" i="19"/>
  <c r="BI133" i="19"/>
  <c r="BK133" i="19"/>
  <c r="BG133" i="19"/>
  <c r="D133" i="19" l="1"/>
  <c r="F133" i="19"/>
  <c r="H134" i="19"/>
  <c r="J134" i="19"/>
  <c r="I134" i="19"/>
  <c r="L134" i="19"/>
  <c r="AF135" i="19"/>
  <c r="M135" i="19"/>
  <c r="O135" i="19"/>
  <c r="BT135" i="19"/>
  <c r="AW135" i="19"/>
  <c r="Y135" i="19"/>
  <c r="BO135" i="19"/>
  <c r="AY135" i="19"/>
  <c r="BR135" i="19"/>
  <c r="BN135" i="19"/>
  <c r="AX135" i="19"/>
  <c r="BC135" i="19"/>
  <c r="AD135" i="19"/>
  <c r="AI135" i="19"/>
  <c r="BA135" i="19"/>
  <c r="B136" i="19"/>
  <c r="R135" i="19"/>
  <c r="AK135" i="19"/>
  <c r="AL135" i="19"/>
  <c r="AN135" i="19"/>
  <c r="AE135" i="19"/>
  <c r="BB135" i="19"/>
  <c r="BQ135" i="19"/>
  <c r="Z135" i="19"/>
  <c r="BD135" i="19"/>
  <c r="N135" i="19"/>
  <c r="AB135" i="19"/>
  <c r="AC135" i="19"/>
  <c r="AG135" i="19"/>
  <c r="Q135" i="19"/>
  <c r="AZ135" i="19"/>
  <c r="BE135" i="19"/>
  <c r="P135" i="19"/>
  <c r="V135" i="19"/>
  <c r="AP135" i="19"/>
  <c r="AM135" i="19"/>
  <c r="X135" i="19"/>
  <c r="BM135" i="19"/>
  <c r="W135" i="19"/>
  <c r="AJ135" i="19"/>
  <c r="U135" i="19"/>
  <c r="BS135" i="19"/>
  <c r="AO135" i="19"/>
  <c r="BP135" i="19"/>
  <c r="BL135" i="19"/>
  <c r="S135" i="19"/>
  <c r="T135" i="19"/>
  <c r="AH135" i="19"/>
  <c r="AA135" i="19"/>
  <c r="BI134" i="19"/>
  <c r="BH134" i="19"/>
  <c r="BK134" i="19"/>
  <c r="BG134" i="19"/>
  <c r="AV134" i="19"/>
  <c r="AR134" i="19"/>
  <c r="AT134" i="19"/>
  <c r="AS134" i="19"/>
  <c r="H135" i="19" l="1"/>
  <c r="L135" i="19"/>
  <c r="I135" i="19"/>
  <c r="J135" i="19"/>
  <c r="X136" i="19"/>
  <c r="T136" i="19"/>
  <c r="AH136" i="19"/>
  <c r="BL136" i="19"/>
  <c r="R136" i="19"/>
  <c r="AE136" i="19"/>
  <c r="AW136" i="19"/>
  <c r="BE136" i="19"/>
  <c r="AZ136" i="19"/>
  <c r="AB136" i="19"/>
  <c r="S136" i="19"/>
  <c r="BT136" i="19"/>
  <c r="Y136" i="19"/>
  <c r="BR136" i="19"/>
  <c r="BD136" i="19"/>
  <c r="AO136" i="19"/>
  <c r="AL136" i="19"/>
  <c r="BS136" i="19"/>
  <c r="AP136" i="19"/>
  <c r="M136" i="19"/>
  <c r="N136" i="19"/>
  <c r="W136" i="19"/>
  <c r="AY136" i="19"/>
  <c r="AD136" i="19"/>
  <c r="BP136" i="19"/>
  <c r="AI136" i="19"/>
  <c r="AG136" i="19"/>
  <c r="U136" i="19"/>
  <c r="BB136" i="19"/>
  <c r="AN136" i="19"/>
  <c r="AK136" i="19"/>
  <c r="AJ136" i="19"/>
  <c r="P136" i="19"/>
  <c r="AF136" i="19"/>
  <c r="BQ136" i="19"/>
  <c r="O136" i="19"/>
  <c r="BN136" i="19"/>
  <c r="Z136" i="19"/>
  <c r="BC136" i="19"/>
  <c r="BO136" i="19"/>
  <c r="AX136" i="19"/>
  <c r="AA136" i="19"/>
  <c r="BM136" i="19"/>
  <c r="V136" i="19"/>
  <c r="AM136" i="19"/>
  <c r="B137" i="19"/>
  <c r="BA136" i="19"/>
  <c r="AC136" i="19"/>
  <c r="Q136" i="19"/>
  <c r="E134" i="19"/>
  <c r="F134" i="19"/>
  <c r="BI135" i="19"/>
  <c r="BH135" i="19"/>
  <c r="BG135" i="19"/>
  <c r="BK135" i="19"/>
  <c r="AS135" i="19"/>
  <c r="AV135" i="19"/>
  <c r="AR135" i="19"/>
  <c r="AT135" i="19"/>
  <c r="D134" i="19"/>
  <c r="J136" i="19" l="1"/>
  <c r="H136" i="19"/>
  <c r="I136" i="19"/>
  <c r="L136" i="19"/>
  <c r="BK136" i="19"/>
  <c r="BG136" i="19"/>
  <c r="BI136" i="19"/>
  <c r="BH136" i="19"/>
  <c r="F135" i="19"/>
  <c r="AV136" i="19"/>
  <c r="AR136" i="19"/>
  <c r="AS136" i="19"/>
  <c r="AT136" i="19"/>
  <c r="E135" i="19"/>
  <c r="BS137" i="19"/>
  <c r="BN137" i="19"/>
  <c r="Y137" i="19"/>
  <c r="Z137" i="19"/>
  <c r="B138" i="19"/>
  <c r="AK137" i="19"/>
  <c r="AF137" i="19"/>
  <c r="V137" i="19"/>
  <c r="AM137" i="19"/>
  <c r="BM137" i="19"/>
  <c r="BP137" i="19"/>
  <c r="AB137" i="19"/>
  <c r="AZ137" i="19"/>
  <c r="BC137" i="19"/>
  <c r="AA137" i="19"/>
  <c r="O137" i="19"/>
  <c r="T137" i="19"/>
  <c r="U137" i="19"/>
  <c r="AW137" i="19"/>
  <c r="BQ137" i="19"/>
  <c r="AO137" i="19"/>
  <c r="AG137" i="19"/>
  <c r="R137" i="19"/>
  <c r="N137" i="19"/>
  <c r="AE137" i="19"/>
  <c r="BB137" i="19"/>
  <c r="BL137" i="19"/>
  <c r="Q137" i="19"/>
  <c r="BR137" i="19"/>
  <c r="AX137" i="19"/>
  <c r="X137" i="19"/>
  <c r="BE137" i="19"/>
  <c r="BO137" i="19"/>
  <c r="AN137" i="19"/>
  <c r="S137" i="19"/>
  <c r="BT137" i="19"/>
  <c r="AD137" i="19"/>
  <c r="AY137" i="19"/>
  <c r="AC137" i="19"/>
  <c r="AH137" i="19"/>
  <c r="P137" i="19"/>
  <c r="BA137" i="19"/>
  <c r="AI137" i="19"/>
  <c r="AJ137" i="19"/>
  <c r="W137" i="19"/>
  <c r="AL137" i="19"/>
  <c r="BD137" i="19"/>
  <c r="AP137" i="19"/>
  <c r="M137" i="19"/>
  <c r="D135" i="19"/>
  <c r="E136" i="19" l="1"/>
  <c r="L137" i="19"/>
  <c r="I137" i="19"/>
  <c r="J137" i="19"/>
  <c r="H137" i="19"/>
  <c r="M138" i="19"/>
  <c r="S138" i="19"/>
  <c r="BD138" i="19"/>
  <c r="AD138" i="19"/>
  <c r="AM138" i="19"/>
  <c r="AY138" i="19"/>
  <c r="AG138" i="19"/>
  <c r="AF138" i="19"/>
  <c r="AX138" i="19"/>
  <c r="AZ138" i="19"/>
  <c r="AE138" i="19"/>
  <c r="BB138" i="19"/>
  <c r="BC138" i="19"/>
  <c r="AK138" i="19"/>
  <c r="Q138" i="19"/>
  <c r="R138" i="19"/>
  <c r="O138" i="19"/>
  <c r="BS138" i="19"/>
  <c r="BN138" i="19"/>
  <c r="AC138" i="19"/>
  <c r="BO138" i="19"/>
  <c r="Z138" i="19"/>
  <c r="Y138" i="19"/>
  <c r="V138" i="19"/>
  <c r="BM138" i="19"/>
  <c r="AN138" i="19"/>
  <c r="X138" i="19"/>
  <c r="P138" i="19"/>
  <c r="AW138" i="19"/>
  <c r="AJ138" i="19"/>
  <c r="AP138" i="19"/>
  <c r="N138" i="19"/>
  <c r="AA138" i="19"/>
  <c r="BT138" i="19"/>
  <c r="BR138" i="19"/>
  <c r="BA138" i="19"/>
  <c r="BP138" i="19"/>
  <c r="AB138" i="19"/>
  <c r="B139" i="19"/>
  <c r="AH138" i="19"/>
  <c r="BQ138" i="19"/>
  <c r="BL138" i="19"/>
  <c r="T138" i="19"/>
  <c r="U138" i="19"/>
  <c r="AI138" i="19"/>
  <c r="AO138" i="19"/>
  <c r="W138" i="19"/>
  <c r="AL138" i="19"/>
  <c r="BE138" i="19"/>
  <c r="D136" i="19"/>
  <c r="BG137" i="19"/>
  <c r="BI137" i="19"/>
  <c r="BH137" i="19"/>
  <c r="BK137" i="19"/>
  <c r="AR137" i="19"/>
  <c r="AS137" i="19"/>
  <c r="AV137" i="19"/>
  <c r="AT137" i="19"/>
  <c r="F136" i="19"/>
  <c r="BI138" i="19" l="1"/>
  <c r="BK138" i="19"/>
  <c r="BG138" i="19"/>
  <c r="BH138" i="19"/>
  <c r="L138" i="19"/>
  <c r="H138" i="19"/>
  <c r="I138" i="19"/>
  <c r="J138" i="19"/>
  <c r="F138" i="19" s="1"/>
  <c r="D137" i="19"/>
  <c r="AX139" i="19"/>
  <c r="BB139" i="19"/>
  <c r="BC139" i="19"/>
  <c r="Q139" i="19"/>
  <c r="AH139" i="19"/>
  <c r="AG139" i="19"/>
  <c r="AI139" i="19"/>
  <c r="AC139" i="19"/>
  <c r="AP139" i="19"/>
  <c r="AM139" i="19"/>
  <c r="T139" i="19"/>
  <c r="BM139" i="19"/>
  <c r="AA139" i="19"/>
  <c r="BN139" i="19"/>
  <c r="AW139" i="19"/>
  <c r="BT139" i="19"/>
  <c r="BQ139" i="19"/>
  <c r="Z139" i="19"/>
  <c r="AL139" i="19"/>
  <c r="BA139" i="19"/>
  <c r="BD139" i="19"/>
  <c r="BL139" i="19"/>
  <c r="S139" i="19"/>
  <c r="X139" i="19"/>
  <c r="BR139" i="19"/>
  <c r="AE139" i="19"/>
  <c r="AN139" i="19"/>
  <c r="AZ139" i="19"/>
  <c r="V139" i="19"/>
  <c r="BS139" i="19"/>
  <c r="AO139" i="19"/>
  <c r="R139" i="19"/>
  <c r="AK139" i="19"/>
  <c r="AB139" i="19"/>
  <c r="M139" i="19"/>
  <c r="O139" i="19"/>
  <c r="BP139" i="19"/>
  <c r="W139" i="19"/>
  <c r="Y139" i="19"/>
  <c r="AD139" i="19"/>
  <c r="AF139" i="19"/>
  <c r="B140" i="19"/>
  <c r="BO139" i="19"/>
  <c r="U139" i="19"/>
  <c r="AJ139" i="19"/>
  <c r="P139" i="19"/>
  <c r="BE139" i="19"/>
  <c r="N139" i="19"/>
  <c r="AY139" i="19"/>
  <c r="F137" i="19"/>
  <c r="E137" i="19"/>
  <c r="AT138" i="19"/>
  <c r="AV138" i="19"/>
  <c r="AR138" i="19"/>
  <c r="AS138" i="19"/>
  <c r="E138" i="19" l="1"/>
  <c r="D138" i="19"/>
  <c r="J139" i="19"/>
  <c r="I139" i="19"/>
  <c r="L139" i="19"/>
  <c r="H139" i="19"/>
  <c r="BD140" i="19"/>
  <c r="T140" i="19"/>
  <c r="AC140" i="19"/>
  <c r="P140" i="19"/>
  <c r="BP140" i="19"/>
  <c r="AO140" i="19"/>
  <c r="BL140" i="19"/>
  <c r="R140" i="19"/>
  <c r="AX140" i="19"/>
  <c r="AP140" i="19"/>
  <c r="AL140" i="19"/>
  <c r="S140" i="19"/>
  <c r="BO140" i="19"/>
  <c r="BS140" i="19"/>
  <c r="AD140" i="19"/>
  <c r="AG140" i="19"/>
  <c r="V140" i="19"/>
  <c r="BC140" i="19"/>
  <c r="Y140" i="19"/>
  <c r="BR140" i="19"/>
  <c r="AZ140" i="19"/>
  <c r="BA140" i="19"/>
  <c r="AF140" i="19"/>
  <c r="AE140" i="19"/>
  <c r="BT140" i="19"/>
  <c r="AW140" i="19"/>
  <c r="M140" i="19"/>
  <c r="N140" i="19"/>
  <c r="AM140" i="19"/>
  <c r="AY140" i="19"/>
  <c r="AH140" i="19"/>
  <c r="AA140" i="19"/>
  <c r="U140" i="19"/>
  <c r="AJ140" i="19"/>
  <c r="AN140" i="19"/>
  <c r="AB140" i="19"/>
  <c r="BM140" i="19"/>
  <c r="B141" i="19"/>
  <c r="BB140" i="19"/>
  <c r="AK140" i="19"/>
  <c r="O140" i="19"/>
  <c r="Q140" i="19"/>
  <c r="BQ140" i="19"/>
  <c r="W140" i="19"/>
  <c r="BN140" i="19"/>
  <c r="Z140" i="19"/>
  <c r="AI140" i="19"/>
  <c r="BE140" i="19"/>
  <c r="X140" i="19"/>
  <c r="BK139" i="19"/>
  <c r="BI139" i="19"/>
  <c r="BG139" i="19"/>
  <c r="BH139" i="19"/>
  <c r="AV139" i="19"/>
  <c r="AR139" i="19"/>
  <c r="AS139" i="19"/>
  <c r="AT139" i="19"/>
  <c r="AR140" i="19" l="1"/>
  <c r="AS140" i="19"/>
  <c r="AT140" i="19"/>
  <c r="AV140" i="19"/>
  <c r="D139" i="19"/>
  <c r="BI140" i="19"/>
  <c r="BH140" i="19"/>
  <c r="BK140" i="19"/>
  <c r="BG140" i="19"/>
  <c r="E139" i="19"/>
  <c r="F139" i="19"/>
  <c r="X141" i="19"/>
  <c r="BE141" i="19"/>
  <c r="AM141" i="19"/>
  <c r="AN141" i="19"/>
  <c r="AI141" i="19"/>
  <c r="O141" i="19"/>
  <c r="BT141" i="19"/>
  <c r="N141" i="19"/>
  <c r="B142" i="19"/>
  <c r="AC141" i="19"/>
  <c r="BB141" i="19"/>
  <c r="BD141" i="19"/>
  <c r="AH141" i="19"/>
  <c r="Y141" i="19"/>
  <c r="BL141" i="19"/>
  <c r="AF141" i="19"/>
  <c r="BR141" i="19"/>
  <c r="BC141" i="19"/>
  <c r="AG141" i="19"/>
  <c r="BA141" i="19"/>
  <c r="AE141" i="19"/>
  <c r="AJ141" i="19"/>
  <c r="AA141" i="19"/>
  <c r="Z141" i="19"/>
  <c r="AK141" i="19"/>
  <c r="AY141" i="19"/>
  <c r="BO141" i="19"/>
  <c r="BS141" i="19"/>
  <c r="T141" i="19"/>
  <c r="AB141" i="19"/>
  <c r="AO141" i="19"/>
  <c r="Q141" i="19"/>
  <c r="AX141" i="19"/>
  <c r="R141" i="19"/>
  <c r="AL141" i="19"/>
  <c r="AZ141" i="19"/>
  <c r="BM141" i="19"/>
  <c r="V141" i="19"/>
  <c r="P141" i="19"/>
  <c r="W141" i="19"/>
  <c r="S141" i="19"/>
  <c r="BQ141" i="19"/>
  <c r="AP141" i="19"/>
  <c r="BN141" i="19"/>
  <c r="U141" i="19"/>
  <c r="AD141" i="19"/>
  <c r="AW141" i="19"/>
  <c r="BP141" i="19"/>
  <c r="M141" i="19"/>
  <c r="L140" i="19"/>
  <c r="J140" i="19"/>
  <c r="F140" i="19" s="1"/>
  <c r="I140" i="19"/>
  <c r="E140" i="19" s="1"/>
  <c r="H140" i="19"/>
  <c r="D140" i="19" l="1"/>
  <c r="L141" i="19"/>
  <c r="I141" i="19"/>
  <c r="H141" i="19"/>
  <c r="J141" i="19"/>
  <c r="BN142" i="19"/>
  <c r="AB142" i="19"/>
  <c r="Q142" i="19"/>
  <c r="M142" i="19"/>
  <c r="W142" i="19"/>
  <c r="S142" i="19"/>
  <c r="BM142" i="19"/>
  <c r="AX142" i="19"/>
  <c r="BD142" i="19"/>
  <c r="V142" i="19"/>
  <c r="AE142" i="19"/>
  <c r="N142" i="19"/>
  <c r="AP142" i="19"/>
  <c r="O142" i="19"/>
  <c r="P142" i="19"/>
  <c r="AO142" i="19"/>
  <c r="X142" i="19"/>
  <c r="AK142" i="19"/>
  <c r="BO142" i="19"/>
  <c r="B143" i="19"/>
  <c r="AA142" i="19"/>
  <c r="AH142" i="19"/>
  <c r="BC142" i="19"/>
  <c r="BR142" i="19"/>
  <c r="BB142" i="19"/>
  <c r="AN142" i="19"/>
  <c r="R142" i="19"/>
  <c r="BT142" i="19"/>
  <c r="T142" i="19"/>
  <c r="AC142" i="19"/>
  <c r="AW142" i="19"/>
  <c r="AJ142" i="19"/>
  <c r="AL142" i="19"/>
  <c r="BE142" i="19"/>
  <c r="BP142" i="19"/>
  <c r="AM142" i="19"/>
  <c r="AD142" i="19"/>
  <c r="BS142" i="19"/>
  <c r="U142" i="19"/>
  <c r="AF142" i="19"/>
  <c r="AZ142" i="19"/>
  <c r="AI142" i="19"/>
  <c r="Z142" i="19"/>
  <c r="AG142" i="19"/>
  <c r="AY142" i="19"/>
  <c r="Y142" i="19"/>
  <c r="BL142" i="19"/>
  <c r="BQ142" i="19"/>
  <c r="BA142" i="19"/>
  <c r="AS141" i="19"/>
  <c r="AV141" i="19"/>
  <c r="AT141" i="19"/>
  <c r="AR141" i="19"/>
  <c r="BH141" i="19"/>
  <c r="BI141" i="19"/>
  <c r="BK141" i="19"/>
  <c r="BG141" i="19"/>
  <c r="I142" i="19" l="1"/>
  <c r="L142" i="19"/>
  <c r="H142" i="19"/>
  <c r="J142" i="19"/>
  <c r="AX143" i="19"/>
  <c r="BB143" i="19"/>
  <c r="BC143" i="19"/>
  <c r="AK143" i="19"/>
  <c r="AH143" i="19"/>
  <c r="AB143" i="19"/>
  <c r="BE143" i="19"/>
  <c r="Z143" i="19"/>
  <c r="BT143" i="19"/>
  <c r="AG143" i="19"/>
  <c r="T143" i="19"/>
  <c r="B144" i="19"/>
  <c r="AF143" i="19"/>
  <c r="AP143" i="19"/>
  <c r="AM143" i="19"/>
  <c r="P143" i="19"/>
  <c r="BM143" i="19"/>
  <c r="AA143" i="19"/>
  <c r="BQ143" i="19"/>
  <c r="AI143" i="19"/>
  <c r="Y143" i="19"/>
  <c r="V143" i="19"/>
  <c r="O143" i="19"/>
  <c r="BA143" i="19"/>
  <c r="AD143" i="19"/>
  <c r="AW143" i="19"/>
  <c r="AC143" i="19"/>
  <c r="BN143" i="19"/>
  <c r="X143" i="19"/>
  <c r="AL143" i="19"/>
  <c r="AO143" i="19"/>
  <c r="U143" i="19"/>
  <c r="BL143" i="19"/>
  <c r="S143" i="19"/>
  <c r="AJ143" i="19"/>
  <c r="BS143" i="19"/>
  <c r="BD143" i="19"/>
  <c r="BO143" i="19"/>
  <c r="N143" i="19"/>
  <c r="AE143" i="19"/>
  <c r="BP143" i="19"/>
  <c r="W143" i="19"/>
  <c r="AZ143" i="19"/>
  <c r="Q143" i="19"/>
  <c r="AN143" i="19"/>
  <c r="BR143" i="19"/>
  <c r="AY143" i="19"/>
  <c r="M143" i="19"/>
  <c r="R143" i="19"/>
  <c r="F141" i="19"/>
  <c r="BG142" i="19"/>
  <c r="BH142" i="19"/>
  <c r="BI142" i="19"/>
  <c r="BK142" i="19"/>
  <c r="AS142" i="19"/>
  <c r="AV142" i="19"/>
  <c r="AR142" i="19"/>
  <c r="AT142" i="19"/>
  <c r="D141" i="19"/>
  <c r="E141" i="19"/>
  <c r="Y144" i="19" l="1"/>
  <c r="BR144" i="19"/>
  <c r="BD144" i="19"/>
  <c r="AO144" i="19"/>
  <c r="AZ144" i="19"/>
  <c r="X144" i="19"/>
  <c r="O144" i="19"/>
  <c r="Z144" i="19"/>
  <c r="AL144" i="19"/>
  <c r="BL144" i="19"/>
  <c r="N144" i="19"/>
  <c r="W144" i="19"/>
  <c r="AY144" i="19"/>
  <c r="AD144" i="19"/>
  <c r="BS144" i="19"/>
  <c r="Q144" i="19"/>
  <c r="AW144" i="19"/>
  <c r="BB144" i="19"/>
  <c r="AN144" i="19"/>
  <c r="AK144" i="19"/>
  <c r="AJ144" i="19"/>
  <c r="AI144" i="19"/>
  <c r="BE144" i="19"/>
  <c r="BN144" i="19"/>
  <c r="M144" i="19"/>
  <c r="AE144" i="19"/>
  <c r="S144" i="19"/>
  <c r="BC144" i="19"/>
  <c r="AF144" i="19"/>
  <c r="AG144" i="19"/>
  <c r="AB144" i="19"/>
  <c r="AA144" i="19"/>
  <c r="U144" i="19"/>
  <c r="BP144" i="19"/>
  <c r="BM144" i="19"/>
  <c r="AX144" i="19"/>
  <c r="V144" i="19"/>
  <c r="AM144" i="19"/>
  <c r="BQ144" i="19"/>
  <c r="P144" i="19"/>
  <c r="AH144" i="19"/>
  <c r="AC144" i="19"/>
  <c r="T144" i="19"/>
  <c r="BT144" i="19"/>
  <c r="BA144" i="19"/>
  <c r="AP144" i="19"/>
  <c r="BO144" i="19"/>
  <c r="R144" i="19"/>
  <c r="B145" i="19"/>
  <c r="AS143" i="19"/>
  <c r="AT143" i="19"/>
  <c r="AR143" i="19"/>
  <c r="AV143" i="19"/>
  <c r="BH143" i="19"/>
  <c r="BK143" i="19"/>
  <c r="BI143" i="19"/>
  <c r="BG143" i="19"/>
  <c r="L143" i="19"/>
  <c r="H143" i="19"/>
  <c r="I143" i="19"/>
  <c r="E143" i="19" s="1"/>
  <c r="J143" i="19"/>
  <c r="F142" i="19"/>
  <c r="D142" i="19"/>
  <c r="E142" i="19"/>
  <c r="F143" i="19" l="1"/>
  <c r="D143" i="19"/>
  <c r="BK144" i="19"/>
  <c r="BG144" i="19"/>
  <c r="BI144" i="19"/>
  <c r="BH144" i="19"/>
  <c r="BT145" i="19"/>
  <c r="V145" i="19"/>
  <c r="AY145" i="19"/>
  <c r="AC145" i="19"/>
  <c r="AH145" i="19"/>
  <c r="BD145" i="19"/>
  <c r="BA145" i="19"/>
  <c r="AI145" i="19"/>
  <c r="AJ145" i="19"/>
  <c r="W145" i="19"/>
  <c r="AL145" i="19"/>
  <c r="AK145" i="19"/>
  <c r="BS145" i="19"/>
  <c r="BN145" i="19"/>
  <c r="Y145" i="19"/>
  <c r="Z145" i="19"/>
  <c r="B146" i="19"/>
  <c r="AM145" i="19"/>
  <c r="AF145" i="19"/>
  <c r="T145" i="19"/>
  <c r="AE145" i="19"/>
  <c r="AA145" i="19"/>
  <c r="O145" i="19"/>
  <c r="AD145" i="19"/>
  <c r="M145" i="19"/>
  <c r="BO145" i="19"/>
  <c r="BM145" i="19"/>
  <c r="U145" i="19"/>
  <c r="R145" i="19"/>
  <c r="AX145" i="19"/>
  <c r="BP145" i="19"/>
  <c r="P145" i="19"/>
  <c r="BQ145" i="19"/>
  <c r="AZ145" i="19"/>
  <c r="AP145" i="19"/>
  <c r="AB145" i="19"/>
  <c r="N145" i="19"/>
  <c r="AO145" i="19"/>
  <c r="S145" i="19"/>
  <c r="BL145" i="19"/>
  <c r="Q145" i="19"/>
  <c r="BR145" i="19"/>
  <c r="AW145" i="19"/>
  <c r="AG145" i="19"/>
  <c r="BC145" i="19"/>
  <c r="BB145" i="19"/>
  <c r="X145" i="19"/>
  <c r="BE145" i="19"/>
  <c r="AN145" i="19"/>
  <c r="L144" i="19"/>
  <c r="I144" i="19"/>
  <c r="E144" i="19" s="1"/>
  <c r="J144" i="19"/>
  <c r="F144" i="19" s="1"/>
  <c r="H144" i="19"/>
  <c r="AS144" i="19"/>
  <c r="AT144" i="19"/>
  <c r="AV144" i="19"/>
  <c r="AR144" i="19"/>
  <c r="I145" i="19" l="1"/>
  <c r="J145" i="19"/>
  <c r="H145" i="19"/>
  <c r="L145" i="19"/>
  <c r="BC146" i="19"/>
  <c r="AN146" i="19"/>
  <c r="Y146" i="19"/>
  <c r="BN146" i="19"/>
  <c r="AF146" i="19"/>
  <c r="AI146" i="19"/>
  <c r="AH146" i="19"/>
  <c r="BM146" i="19"/>
  <c r="AK146" i="19"/>
  <c r="BA146" i="19"/>
  <c r="AG146" i="19"/>
  <c r="BT146" i="19"/>
  <c r="BR146" i="19"/>
  <c r="Q146" i="19"/>
  <c r="B147" i="19"/>
  <c r="AY146" i="19"/>
  <c r="AC146" i="19"/>
  <c r="AZ146" i="19"/>
  <c r="AJ146" i="19"/>
  <c r="AP146" i="19"/>
  <c r="N146" i="19"/>
  <c r="AE146" i="19"/>
  <c r="Z146" i="19"/>
  <c r="BB146" i="19"/>
  <c r="BQ146" i="19"/>
  <c r="X146" i="19"/>
  <c r="AO146" i="19"/>
  <c r="P146" i="19"/>
  <c r="T146" i="19"/>
  <c r="AB146" i="19"/>
  <c r="M146" i="19"/>
  <c r="BP146" i="19"/>
  <c r="AL146" i="19"/>
  <c r="R146" i="19"/>
  <c r="AA146" i="19"/>
  <c r="U146" i="19"/>
  <c r="AX146" i="19"/>
  <c r="V146" i="19"/>
  <c r="S146" i="19"/>
  <c r="AM146" i="19"/>
  <c r="O146" i="19"/>
  <c r="BS146" i="19"/>
  <c r="BE146" i="19"/>
  <c r="AW146" i="19"/>
  <c r="W146" i="19"/>
  <c r="BD146" i="19"/>
  <c r="BO146" i="19"/>
  <c r="AD146" i="19"/>
  <c r="BL146" i="19"/>
  <c r="BH145" i="19"/>
  <c r="BK145" i="19"/>
  <c r="BI145" i="19"/>
  <c r="BG145" i="19"/>
  <c r="D144" i="19"/>
  <c r="AS145" i="19"/>
  <c r="AR145" i="19"/>
  <c r="AT145" i="19"/>
  <c r="AV145" i="19"/>
  <c r="AS146" i="19" l="1"/>
  <c r="AT146" i="19"/>
  <c r="AV146" i="19"/>
  <c r="AR146" i="19"/>
  <c r="BH146" i="19"/>
  <c r="BI146" i="19"/>
  <c r="BK146" i="19"/>
  <c r="BG146" i="19"/>
  <c r="I146" i="19"/>
  <c r="E146" i="19" s="1"/>
  <c r="L146" i="19"/>
  <c r="J146" i="19"/>
  <c r="H146" i="19"/>
  <c r="AK147" i="19"/>
  <c r="BE147" i="19"/>
  <c r="BC147" i="19"/>
  <c r="X147" i="19"/>
  <c r="M147" i="19"/>
  <c r="V147" i="19"/>
  <c r="BS147" i="19"/>
  <c r="AG147" i="19"/>
  <c r="U147" i="19"/>
  <c r="AO147" i="19"/>
  <c r="N147" i="19"/>
  <c r="O147" i="19"/>
  <c r="AZ147" i="19"/>
  <c r="AD147" i="19"/>
  <c r="B148" i="19"/>
  <c r="AX147" i="19"/>
  <c r="BB147" i="19"/>
  <c r="Q147" i="19"/>
  <c r="T147" i="19"/>
  <c r="AE147" i="19"/>
  <c r="BD147" i="19"/>
  <c r="BO147" i="19"/>
  <c r="Z147" i="19"/>
  <c r="S147" i="19"/>
  <c r="Y147" i="19"/>
  <c r="P147" i="19"/>
  <c r="AP147" i="19"/>
  <c r="AM147" i="19"/>
  <c r="AB147" i="19"/>
  <c r="AY147" i="19"/>
  <c r="BR147" i="19"/>
  <c r="BN147" i="19"/>
  <c r="AJ147" i="19"/>
  <c r="AW147" i="19"/>
  <c r="AI147" i="19"/>
  <c r="BQ147" i="19"/>
  <c r="BT147" i="19"/>
  <c r="AH147" i="19"/>
  <c r="W147" i="19"/>
  <c r="R147" i="19"/>
  <c r="AC147" i="19"/>
  <c r="AL147" i="19"/>
  <c r="BA147" i="19"/>
  <c r="AN147" i="19"/>
  <c r="BM147" i="19"/>
  <c r="AA147" i="19"/>
  <c r="BP147" i="19"/>
  <c r="AF147" i="19"/>
  <c r="BL147" i="19"/>
  <c r="D145" i="19"/>
  <c r="F145" i="19"/>
  <c r="E145" i="19"/>
  <c r="F146" i="19" l="1"/>
  <c r="AV147" i="19"/>
  <c r="AR147" i="19"/>
  <c r="AT147" i="19"/>
  <c r="AS147" i="19"/>
  <c r="BH147" i="19"/>
  <c r="BK147" i="19"/>
  <c r="BG147" i="19"/>
  <c r="BI147" i="19"/>
  <c r="D146" i="19"/>
  <c r="AX148" i="19"/>
  <c r="BE148" i="19"/>
  <c r="AP148" i="19"/>
  <c r="AJ148" i="19"/>
  <c r="AO148" i="19"/>
  <c r="AB148" i="19"/>
  <c r="BL148" i="19"/>
  <c r="BN148" i="19"/>
  <c r="AM148" i="19"/>
  <c r="BA148" i="19"/>
  <c r="AL148" i="19"/>
  <c r="BT148" i="19"/>
  <c r="AD148" i="19"/>
  <c r="AK148" i="19"/>
  <c r="AH148" i="19"/>
  <c r="BD148" i="19"/>
  <c r="T148" i="19"/>
  <c r="AG148" i="19"/>
  <c r="AF148" i="19"/>
  <c r="BP148" i="19"/>
  <c r="BC148" i="19"/>
  <c r="AC148" i="19"/>
  <c r="P148" i="19"/>
  <c r="O148" i="19"/>
  <c r="W148" i="19"/>
  <c r="BB148" i="19"/>
  <c r="AN148" i="19"/>
  <c r="BO148" i="19"/>
  <c r="BM148" i="19"/>
  <c r="V148" i="19"/>
  <c r="AA148" i="19"/>
  <c r="X148" i="19"/>
  <c r="BQ148" i="19"/>
  <c r="AI148" i="19"/>
  <c r="AE148" i="19"/>
  <c r="M148" i="19"/>
  <c r="R148" i="19"/>
  <c r="BS148" i="19"/>
  <c r="AY148" i="19"/>
  <c r="N148" i="19"/>
  <c r="Q148" i="19"/>
  <c r="AW148" i="19"/>
  <c r="B149" i="19"/>
  <c r="U148" i="19"/>
  <c r="BR148" i="19"/>
  <c r="AZ148" i="19"/>
  <c r="S148" i="19"/>
  <c r="Z148" i="19"/>
  <c r="Y148" i="19"/>
  <c r="H147" i="19"/>
  <c r="I147" i="19"/>
  <c r="E147" i="19" s="1"/>
  <c r="L147" i="19"/>
  <c r="J147" i="19"/>
  <c r="F147" i="19" s="1"/>
  <c r="D147" i="19" l="1"/>
  <c r="BI148" i="19"/>
  <c r="BH148" i="19"/>
  <c r="BG148" i="19"/>
  <c r="BK148" i="19"/>
  <c r="I148" i="19"/>
  <c r="E148" i="19" s="1"/>
  <c r="H148" i="19"/>
  <c r="J148" i="19"/>
  <c r="F148" i="19" s="1"/>
  <c r="L148" i="19"/>
  <c r="AO149" i="19"/>
  <c r="W149" i="19"/>
  <c r="AJ149" i="19"/>
  <c r="AA149" i="19"/>
  <c r="BR149" i="19"/>
  <c r="AF149" i="19"/>
  <c r="BM149" i="19"/>
  <c r="Z149" i="19"/>
  <c r="Y149" i="19"/>
  <c r="O149" i="19"/>
  <c r="AB149" i="19"/>
  <c r="S149" i="19"/>
  <c r="BS149" i="19"/>
  <c r="AI149" i="19"/>
  <c r="AZ149" i="19"/>
  <c r="M149" i="19"/>
  <c r="AD149" i="19"/>
  <c r="BN149" i="19"/>
  <c r="R149" i="19"/>
  <c r="AH149" i="19"/>
  <c r="AC149" i="19"/>
  <c r="BO149" i="19"/>
  <c r="AP149" i="19"/>
  <c r="Q149" i="19"/>
  <c r="B150" i="19"/>
  <c r="BP149" i="19"/>
  <c r="X149" i="19"/>
  <c r="BE149" i="19"/>
  <c r="BC149" i="19"/>
  <c r="P149" i="19"/>
  <c r="V149" i="19"/>
  <c r="AG149" i="19"/>
  <c r="BD149" i="19"/>
  <c r="U149" i="19"/>
  <c r="BL149" i="19"/>
  <c r="BT149" i="19"/>
  <c r="N149" i="19"/>
  <c r="AW149" i="19"/>
  <c r="AX149" i="19"/>
  <c r="AY149" i="19"/>
  <c r="AM149" i="19"/>
  <c r="T149" i="19"/>
  <c r="BA149" i="19"/>
  <c r="AE149" i="19"/>
  <c r="AN149" i="19"/>
  <c r="AK149" i="19"/>
  <c r="BB149" i="19"/>
  <c r="BQ149" i="19"/>
  <c r="AL149" i="19"/>
  <c r="AV148" i="19"/>
  <c r="AS148" i="19"/>
  <c r="AT148" i="19"/>
  <c r="AR148" i="19"/>
  <c r="J149" i="19" l="1"/>
  <c r="L149" i="19"/>
  <c r="H149" i="19"/>
  <c r="I149" i="19"/>
  <c r="E149" i="19" s="1"/>
  <c r="AT149" i="19"/>
  <c r="AV149" i="19"/>
  <c r="AS149" i="19"/>
  <c r="AR149" i="19"/>
  <c r="D148" i="19"/>
  <c r="BH149" i="19"/>
  <c r="BK149" i="19"/>
  <c r="BG149" i="19"/>
  <c r="BI149" i="19"/>
  <c r="AA150" i="19"/>
  <c r="BT150" i="19"/>
  <c r="AC150" i="19"/>
  <c r="S150" i="19"/>
  <c r="Q150" i="19"/>
  <c r="BQ150" i="19"/>
  <c r="W150" i="19"/>
  <c r="BP150" i="19"/>
  <c r="BC150" i="19"/>
  <c r="AO150" i="19"/>
  <c r="U150" i="19"/>
  <c r="AN150" i="19"/>
  <c r="BD150" i="19"/>
  <c r="BE150" i="19"/>
  <c r="BR150" i="19"/>
  <c r="AI150" i="19"/>
  <c r="BL150" i="19"/>
  <c r="T150" i="19"/>
  <c r="AK150" i="19"/>
  <c r="AX150" i="19"/>
  <c r="BS150" i="19"/>
  <c r="O150" i="19"/>
  <c r="AB150" i="19"/>
  <c r="AH150" i="19"/>
  <c r="AZ150" i="19"/>
  <c r="P150" i="19"/>
  <c r="AW150" i="19"/>
  <c r="BB150" i="19"/>
  <c r="Z150" i="19"/>
  <c r="BN150" i="19"/>
  <c r="AG150" i="19"/>
  <c r="AJ150" i="19"/>
  <c r="AM150" i="19"/>
  <c r="N150" i="19"/>
  <c r="AD150" i="19"/>
  <c r="AF150" i="19"/>
  <c r="R150" i="19"/>
  <c r="AE150" i="19"/>
  <c r="V150" i="19"/>
  <c r="BA150" i="19"/>
  <c r="AL150" i="19"/>
  <c r="AP150" i="19"/>
  <c r="X150" i="19"/>
  <c r="B151" i="19"/>
  <c r="BO150" i="19"/>
  <c r="M150" i="19"/>
  <c r="BM150" i="19"/>
  <c r="Y150" i="19"/>
  <c r="AY150" i="19"/>
  <c r="AV150" i="19" l="1"/>
  <c r="AR150" i="19"/>
  <c r="AS150" i="19"/>
  <c r="AT150" i="19"/>
  <c r="BK150" i="19"/>
  <c r="BG150" i="19"/>
  <c r="BH150" i="19"/>
  <c r="BI150" i="19"/>
  <c r="H150" i="19"/>
  <c r="I150" i="19"/>
  <c r="L150" i="19"/>
  <c r="J150" i="19"/>
  <c r="D149" i="19"/>
  <c r="AX151" i="19"/>
  <c r="BB151" i="19"/>
  <c r="BC151" i="19"/>
  <c r="AK151" i="19"/>
  <c r="AL151" i="19"/>
  <c r="AC151" i="19"/>
  <c r="AF151" i="19"/>
  <c r="W151" i="19"/>
  <c r="Q151" i="19"/>
  <c r="B152" i="19"/>
  <c r="BA151" i="19"/>
  <c r="AP151" i="19"/>
  <c r="AM151" i="19"/>
  <c r="P151" i="19"/>
  <c r="BN151" i="19"/>
  <c r="AE151" i="19"/>
  <c r="AH151" i="19"/>
  <c r="BP151" i="19"/>
  <c r="BL151" i="19"/>
  <c r="AI151" i="19"/>
  <c r="BE151" i="19"/>
  <c r="U151" i="19"/>
  <c r="AD151" i="19"/>
  <c r="AG151" i="19"/>
  <c r="BQ151" i="19"/>
  <c r="AO151" i="19"/>
  <c r="BM151" i="19"/>
  <c r="AJ151" i="19"/>
  <c r="Z151" i="19"/>
  <c r="AZ151" i="19"/>
  <c r="BD151" i="19"/>
  <c r="O151" i="19"/>
  <c r="AA151" i="19"/>
  <c r="X151" i="19"/>
  <c r="R151" i="19"/>
  <c r="AB151" i="19"/>
  <c r="AN151" i="19"/>
  <c r="M151" i="19"/>
  <c r="S151" i="19"/>
  <c r="T151" i="19"/>
  <c r="AY151" i="19"/>
  <c r="Y151" i="19"/>
  <c r="N151" i="19"/>
  <c r="BR151" i="19"/>
  <c r="BT151" i="19"/>
  <c r="AW151" i="19"/>
  <c r="V151" i="19"/>
  <c r="BO151" i="19"/>
  <c r="BS151" i="19"/>
  <c r="F149" i="19"/>
  <c r="F150" i="19" l="1"/>
  <c r="E150" i="19"/>
  <c r="D150" i="19"/>
  <c r="BI151" i="19"/>
  <c r="BG151" i="19"/>
  <c r="BK151" i="19"/>
  <c r="BH151" i="19"/>
  <c r="AC152" i="19"/>
  <c r="BS152" i="19"/>
  <c r="B153" i="19"/>
  <c r="AF152" i="19"/>
  <c r="V152" i="19"/>
  <c r="Z152" i="19"/>
  <c r="BC152" i="19"/>
  <c r="AI152" i="19"/>
  <c r="U152" i="19"/>
  <c r="AM152" i="19"/>
  <c r="BL152" i="19"/>
  <c r="BQ152" i="19"/>
  <c r="T152" i="19"/>
  <c r="AB152" i="19"/>
  <c r="S152" i="19"/>
  <c r="BA152" i="19"/>
  <c r="BN152" i="19"/>
  <c r="Y152" i="19"/>
  <c r="AE152" i="19"/>
  <c r="BP152" i="19"/>
  <c r="AY152" i="19"/>
  <c r="R152" i="19"/>
  <c r="BD152" i="19"/>
  <c r="BT152" i="19"/>
  <c r="BM152" i="19"/>
  <c r="AW152" i="19"/>
  <c r="AX152" i="19"/>
  <c r="BR152" i="19"/>
  <c r="AL152" i="19"/>
  <c r="P152" i="19"/>
  <c r="AO152" i="19"/>
  <c r="AP152" i="19"/>
  <c r="BO152" i="19"/>
  <c r="BE152" i="19"/>
  <c r="AJ152" i="19"/>
  <c r="M152" i="19"/>
  <c r="N152" i="19"/>
  <c r="W152" i="19"/>
  <c r="AK152" i="19"/>
  <c r="AH152" i="19"/>
  <c r="X152" i="19"/>
  <c r="O152" i="19"/>
  <c r="Q152" i="19"/>
  <c r="BB152" i="19"/>
  <c r="AN152" i="19"/>
  <c r="AA152" i="19"/>
  <c r="AD152" i="19"/>
  <c r="AZ152" i="19"/>
  <c r="AG152" i="19"/>
  <c r="AS151" i="19"/>
  <c r="AR151" i="19"/>
  <c r="AT151" i="19"/>
  <c r="AV151" i="19"/>
  <c r="L151" i="19"/>
  <c r="I151" i="19"/>
  <c r="E151" i="19" s="1"/>
  <c r="J151" i="19"/>
  <c r="F151" i="19" s="1"/>
  <c r="H151" i="19"/>
  <c r="D151" i="19" l="1"/>
  <c r="BH152" i="19"/>
  <c r="BK152" i="19"/>
  <c r="BG152" i="19"/>
  <c r="BI152" i="19"/>
  <c r="BL153" i="19"/>
  <c r="BT153" i="19"/>
  <c r="AH153" i="19"/>
  <c r="AY153" i="19"/>
  <c r="AW153" i="19"/>
  <c r="AE153" i="19"/>
  <c r="AJ153" i="19"/>
  <c r="BD153" i="19"/>
  <c r="O153" i="19"/>
  <c r="B154" i="19"/>
  <c r="T153" i="19"/>
  <c r="BA153" i="19"/>
  <c r="BN153" i="19"/>
  <c r="AF153" i="19"/>
  <c r="AL153" i="19"/>
  <c r="AO153" i="19"/>
  <c r="P153" i="19"/>
  <c r="BP153" i="19"/>
  <c r="BS153" i="19"/>
  <c r="AB153" i="19"/>
  <c r="U153" i="19"/>
  <c r="Y153" i="19"/>
  <c r="BQ153" i="19"/>
  <c r="AK153" i="19"/>
  <c r="BC153" i="19"/>
  <c r="AN153" i="19"/>
  <c r="BE153" i="19"/>
  <c r="BR153" i="19"/>
  <c r="R153" i="19"/>
  <c r="AM153" i="19"/>
  <c r="S153" i="19"/>
  <c r="Z153" i="19"/>
  <c r="V153" i="19"/>
  <c r="BO153" i="19"/>
  <c r="N153" i="19"/>
  <c r="AA153" i="19"/>
  <c r="AP153" i="19"/>
  <c r="BM153" i="19"/>
  <c r="M153" i="19"/>
  <c r="AI153" i="19"/>
  <c r="AX153" i="19"/>
  <c r="W153" i="19"/>
  <c r="BB153" i="19"/>
  <c r="X153" i="19"/>
  <c r="AG153" i="19"/>
  <c r="AC153" i="19"/>
  <c r="AD153" i="19"/>
  <c r="AZ153" i="19"/>
  <c r="Q153" i="19"/>
  <c r="I152" i="19"/>
  <c r="E152" i="19" s="1"/>
  <c r="J152" i="19"/>
  <c r="F152" i="19" s="1"/>
  <c r="H152" i="19"/>
  <c r="L152" i="19"/>
  <c r="AV152" i="19"/>
  <c r="AR152" i="19"/>
  <c r="AT152" i="19"/>
  <c r="AS152" i="19"/>
  <c r="D152" i="19" l="1"/>
  <c r="BA154" i="19"/>
  <c r="AX154" i="19"/>
  <c r="BN154" i="19"/>
  <c r="BE154" i="19"/>
  <c r="AA154" i="19"/>
  <c r="T154" i="19"/>
  <c r="AJ154" i="19"/>
  <c r="M154" i="19"/>
  <c r="BT154" i="19"/>
  <c r="AM154" i="19"/>
  <c r="AH154" i="19"/>
  <c r="S154" i="19"/>
  <c r="BR154" i="19"/>
  <c r="AY154" i="19"/>
  <c r="AF154" i="19"/>
  <c r="N154" i="19"/>
  <c r="BS154" i="19"/>
  <c r="P154" i="19"/>
  <c r="AI154" i="19"/>
  <c r="AN154" i="19"/>
  <c r="V154" i="19"/>
  <c r="Q154" i="19"/>
  <c r="BC154" i="19"/>
  <c r="X154" i="19"/>
  <c r="BP154" i="19"/>
  <c r="BB154" i="19"/>
  <c r="AE154" i="19"/>
  <c r="AW154" i="19"/>
  <c r="AK154" i="19"/>
  <c r="BL154" i="19"/>
  <c r="O154" i="19"/>
  <c r="W154" i="19"/>
  <c r="BO154" i="19"/>
  <c r="Z154" i="19"/>
  <c r="AZ154" i="19"/>
  <c r="AO154" i="19"/>
  <c r="R154" i="19"/>
  <c r="Y154" i="19"/>
  <c r="AC154" i="19"/>
  <c r="AD154" i="19"/>
  <c r="BD154" i="19"/>
  <c r="AL154" i="19"/>
  <c r="AB154" i="19"/>
  <c r="BQ154" i="19"/>
  <c r="BM154" i="19"/>
  <c r="AP154" i="19"/>
  <c r="AG154" i="19"/>
  <c r="U154" i="19"/>
  <c r="BG153" i="19"/>
  <c r="BH153" i="19"/>
  <c r="BI153" i="19"/>
  <c r="BK153" i="19"/>
  <c r="I153" i="19"/>
  <c r="E153" i="19" s="1"/>
  <c r="H153" i="19"/>
  <c r="J153" i="19"/>
  <c r="F153" i="19" s="1"/>
  <c r="L153" i="19"/>
  <c r="AS153" i="19"/>
  <c r="AV153" i="19"/>
  <c r="AR153" i="19"/>
  <c r="AT153" i="19"/>
  <c r="D153" i="19" l="1"/>
  <c r="BI154" i="19"/>
  <c r="BI156" i="19" s="1"/>
  <c r="H28" i="17" s="1"/>
  <c r="O18" i="17" s="1"/>
  <c r="BK154" i="19"/>
  <c r="BG154" i="19"/>
  <c r="BG156" i="19" s="1"/>
  <c r="H26" i="17" s="1"/>
  <c r="BH154" i="19"/>
  <c r="BH156" i="19" s="1"/>
  <c r="H27" i="17" s="1"/>
  <c r="AS154" i="19"/>
  <c r="AS156" i="19" s="1"/>
  <c r="H23" i="17" s="1"/>
  <c r="AR154" i="19"/>
  <c r="AR156" i="19" s="1"/>
  <c r="H22" i="17" s="1"/>
  <c r="AT154" i="19"/>
  <c r="AT156" i="19" s="1"/>
  <c r="H24" i="17" s="1"/>
  <c r="O15" i="17" s="1"/>
  <c r="AV154" i="19"/>
  <c r="J154" i="19"/>
  <c r="H154" i="19"/>
  <c r="L154" i="19"/>
  <c r="M45" i="4" s="1"/>
  <c r="I154" i="19"/>
  <c r="N15" i="17" l="1"/>
  <c r="N22" i="17"/>
  <c r="N16" i="17"/>
  <c r="O45" i="4"/>
  <c r="D154" i="19"/>
  <c r="D156" i="19" s="1"/>
  <c r="H14" i="17" s="1"/>
  <c r="H156" i="19"/>
  <c r="H18" i="17" s="1"/>
  <c r="N19" i="17"/>
  <c r="N18" i="17"/>
  <c r="N23" i="17"/>
  <c r="I156" i="19"/>
  <c r="H19" i="17" s="1"/>
  <c r="E154" i="19"/>
  <c r="E156" i="19" s="1"/>
  <c r="H15" i="17" s="1"/>
  <c r="F154" i="19"/>
  <c r="F156" i="19" s="1"/>
  <c r="H16" i="17" s="1"/>
  <c r="J156" i="19"/>
  <c r="H20" i="17" s="1"/>
  <c r="N45" i="4"/>
  <c r="O82" i="24"/>
  <c r="P82" i="24"/>
  <c r="L82" i="24" s="1"/>
  <c r="L84" i="24" s="1"/>
  <c r="O82" i="23"/>
  <c r="P82" i="23"/>
  <c r="L82" i="23" s="1"/>
  <c r="L84" i="23" s="1"/>
  <c r="J45" i="4" l="1"/>
  <c r="J47" i="4" s="1"/>
  <c r="O14" i="17"/>
  <c r="S19" i="17"/>
  <c r="Q16" i="17"/>
  <c r="M23" i="17"/>
  <c r="L23" i="17" s="1"/>
  <c r="M20" i="17"/>
  <c r="M26" i="17"/>
  <c r="M19" i="17"/>
  <c r="M14" i="17"/>
  <c r="M16" i="17"/>
  <c r="M22" i="17"/>
  <c r="L22" i="17" s="1"/>
  <c r="M15" i="17"/>
  <c r="L15" i="17" s="1"/>
  <c r="M18" i="17"/>
  <c r="L18" i="17" s="1"/>
  <c r="R19" i="17"/>
  <c r="P16" i="17"/>
  <c r="N14" i="17"/>
  <c r="N20" i="17"/>
  <c r="N26" i="17"/>
  <c r="L14" i="17" l="1"/>
  <c r="L26" i="17"/>
  <c r="L19" i="17"/>
  <c r="L28" i="17" s="1"/>
  <c r="L20" i="17"/>
  <c r="L16" i="17"/>
  <c r="L27" i="17" s="1"/>
</calcChain>
</file>

<file path=xl/sharedStrings.xml><?xml version="1.0" encoding="utf-8"?>
<sst xmlns="http://schemas.openxmlformats.org/spreadsheetml/2006/main" count="3433" uniqueCount="1772">
  <si>
    <t>Bemerkungen</t>
  </si>
  <si>
    <t>Jean-Pierre Widmann</t>
  </si>
  <si>
    <t>Entscheid</t>
  </si>
  <si>
    <t>Version</t>
  </si>
  <si>
    <t>Rolle</t>
  </si>
  <si>
    <t>Dr. Laurens de Bever</t>
  </si>
  <si>
    <t>Level</t>
  </si>
  <si>
    <t>A</t>
  </si>
  <si>
    <t>B</t>
  </si>
  <si>
    <t>C</t>
  </si>
  <si>
    <t>Zertifikat</t>
  </si>
  <si>
    <t>Monate</t>
  </si>
  <si>
    <t>Referenz einholen</t>
  </si>
  <si>
    <t>Rollen</t>
  </si>
  <si>
    <t>Anrede</t>
  </si>
  <si>
    <t>Branchen</t>
  </si>
  <si>
    <t>Zertifikate</t>
  </si>
  <si>
    <t>Rechnung an</t>
  </si>
  <si>
    <t>Projekt Nr. 1</t>
  </si>
  <si>
    <t>Personentage</t>
  </si>
  <si>
    <t>Projekt Nr. 2</t>
  </si>
  <si>
    <t>Projekt Nr. 3</t>
  </si>
  <si>
    <t>Programm Nr. 1</t>
  </si>
  <si>
    <t>Projekt Nr. 4</t>
  </si>
  <si>
    <t>Projekt Nr. 5</t>
  </si>
  <si>
    <t>Projekt Nr. 6</t>
  </si>
  <si>
    <t>Projekt Nr. 7</t>
  </si>
  <si>
    <t>Projekt Nr. 8</t>
  </si>
  <si>
    <t>Projekt Nr. 9</t>
  </si>
  <si>
    <t>Projekt Nr. 10</t>
  </si>
  <si>
    <t>Programm Nr. 3</t>
  </si>
  <si>
    <t>Programm Nr. 2</t>
  </si>
  <si>
    <t>Portfolio Nr. 1</t>
  </si>
  <si>
    <t>Portfolio Nr. 2</t>
  </si>
  <si>
    <t>Portfolio Nr. 3</t>
  </si>
  <si>
    <t xml:space="preserve">Datum  </t>
  </si>
  <si>
    <t>Von Geschäftsstelle des VZPM auszufüllen</t>
  </si>
  <si>
    <t>Beschluss</t>
  </si>
  <si>
    <t>Mitglied der Geschäftsleitung</t>
  </si>
  <si>
    <t>Glattbrugg</t>
  </si>
  <si>
    <t>sign. Maja Schütz</t>
  </si>
  <si>
    <t>sign. Jean-Pierre Widmann</t>
  </si>
  <si>
    <t>Level A - Certified Project Director</t>
  </si>
  <si>
    <t>Level A - Certified Programme Director</t>
  </si>
  <si>
    <t>Level A - Certified Portfolio Director</t>
  </si>
  <si>
    <t>Level B - Certified Senior Project Manager</t>
  </si>
  <si>
    <t>Level B - Certified Senior Programme Manager</t>
  </si>
  <si>
    <t>Level B - Certified Senior Portfolio Manager</t>
  </si>
  <si>
    <t>Level C - Certified Project Manager</t>
  </si>
  <si>
    <t>Projektrollen</t>
  </si>
  <si>
    <t>levelkonform</t>
  </si>
  <si>
    <t>Rolle 1</t>
  </si>
  <si>
    <t>Rolle 2</t>
  </si>
  <si>
    <t>Rolle 3</t>
  </si>
  <si>
    <t>Level D - Certified Project Management Associate</t>
  </si>
  <si>
    <t>Sprachen</t>
  </si>
  <si>
    <t>Verlängerung</t>
  </si>
  <si>
    <t>Projektleitung in Stunden</t>
  </si>
  <si>
    <t>Anzahl geführte Personen</t>
  </si>
  <si>
    <t>Vorgaben für Berechnung der Levelkonformität</t>
  </si>
  <si>
    <t>Levelkonformität</t>
  </si>
  <si>
    <t>Projektleitung</t>
  </si>
  <si>
    <t>Komplexität</t>
  </si>
  <si>
    <t>Einsatzdauer</t>
  </si>
  <si>
    <t>von</t>
  </si>
  <si>
    <t>bis</t>
  </si>
  <si>
    <t>strategisch</t>
  </si>
  <si>
    <t>gesamt</t>
  </si>
  <si>
    <t>level-konform</t>
  </si>
  <si>
    <t>strate-gisch</t>
  </si>
  <si>
    <t>Projektmanagement</t>
  </si>
  <si>
    <t>Stunden/Monat</t>
  </si>
  <si>
    <t>Einsatz
Referenz</t>
  </si>
  <si>
    <t>Programmmanagement</t>
  </si>
  <si>
    <t>Portfoliomanagement</t>
  </si>
  <si>
    <t>Dauer</t>
  </si>
  <si>
    <t xml:space="preserve">Total </t>
  </si>
  <si>
    <t>Projektarten</t>
  </si>
  <si>
    <t>Jährl. Investitionsvolumen</t>
  </si>
  <si>
    <t>Direkt geführte Personen</t>
  </si>
  <si>
    <t>Indirekt geführte Personen</t>
  </si>
  <si>
    <t>Anzahl (komplexe) Projekte</t>
  </si>
  <si>
    <t>Projektgrösse</t>
  </si>
  <si>
    <t>≥ 250 PT</t>
  </si>
  <si>
    <t>≥ 700 PT</t>
  </si>
  <si>
    <t>Portfolioleitung in Stunden</t>
  </si>
  <si>
    <t>Programmleitung in Stunden</t>
  </si>
  <si>
    <t>Erfahrung insgesamt in
Projektmanagement
Programmmanagement
Portfoliomanagement
in Stunden pro Monat</t>
  </si>
  <si>
    <t>Ergebnis</t>
  </si>
  <si>
    <t>A-PM</t>
  </si>
  <si>
    <t>B-PM</t>
  </si>
  <si>
    <t>B-PgM</t>
  </si>
  <si>
    <t>B-PfM</t>
  </si>
  <si>
    <t>insgesamt</t>
  </si>
  <si>
    <t>A-PgM Zulassung 1</t>
  </si>
  <si>
    <t>A-PgM Zulassung 2</t>
  </si>
  <si>
    <t>A-PfM Zulassung 1</t>
  </si>
  <si>
    <t>A-PfM Zulassung 2</t>
  </si>
  <si>
    <t>PM levelkonform</t>
  </si>
  <si>
    <t>PM strategisch</t>
  </si>
  <si>
    <t>PM/PgM levelkonform</t>
  </si>
  <si>
    <t>PM/PgM strategisch</t>
  </si>
  <si>
    <t>A-PgM 1+2</t>
  </si>
  <si>
    <t>A-PfM 1+2</t>
  </si>
  <si>
    <t>Zulassung</t>
  </si>
  <si>
    <t>Zulassungsentscheid</t>
  </si>
  <si>
    <t>Begründung der Ablehnung</t>
  </si>
  <si>
    <t>Verlängerungsentscheid</t>
  </si>
  <si>
    <t>Verlängerung des Erfahrungszeitraums</t>
  </si>
  <si>
    <t>4.3</t>
  </si>
  <si>
    <t>4.3.1</t>
  </si>
  <si>
    <t>4.3.1.1</t>
  </si>
  <si>
    <t>4.3.1.2</t>
  </si>
  <si>
    <t>4.3.1.3</t>
  </si>
  <si>
    <t>4.3.1.4</t>
  </si>
  <si>
    <t>4.3.1.5</t>
  </si>
  <si>
    <t>4.3.2</t>
  </si>
  <si>
    <t>4.3.2.1</t>
  </si>
  <si>
    <t>4.3.2.2</t>
  </si>
  <si>
    <t>4.3.2.3</t>
  </si>
  <si>
    <t>4.3.2.4</t>
  </si>
  <si>
    <t>4.3.2.5</t>
  </si>
  <si>
    <t>4.3.2.6</t>
  </si>
  <si>
    <t>4.3.2.7</t>
  </si>
  <si>
    <t>4.3.3</t>
  </si>
  <si>
    <t>4.3.3.1</t>
  </si>
  <si>
    <t>4.3.3.2</t>
  </si>
  <si>
    <t>4.3.3.3</t>
  </si>
  <si>
    <t>4.3.3.4</t>
  </si>
  <si>
    <t>4.3.3.5</t>
  </si>
  <si>
    <t>4.3.3.6</t>
  </si>
  <si>
    <t>4.3.4</t>
  </si>
  <si>
    <t>4.3.4.1</t>
  </si>
  <si>
    <t>4.3.4.2</t>
  </si>
  <si>
    <t>4.3.4.3</t>
  </si>
  <si>
    <t>4.3.5</t>
  </si>
  <si>
    <t>4.3.5.1</t>
  </si>
  <si>
    <t>4.3.5.2</t>
  </si>
  <si>
    <t>4.3.5.3</t>
  </si>
  <si>
    <t>4.4</t>
  </si>
  <si>
    <t>4.4.1</t>
  </si>
  <si>
    <t>4.4.1.1</t>
  </si>
  <si>
    <t>4.4.1.2</t>
  </si>
  <si>
    <t>4.4.1.3</t>
  </si>
  <si>
    <t>4.4.1.4</t>
  </si>
  <si>
    <t>4.4.1.5</t>
  </si>
  <si>
    <t>4.4.2</t>
  </si>
  <si>
    <t>4.4.2.1</t>
  </si>
  <si>
    <t>4.4.2.2</t>
  </si>
  <si>
    <t>4.4.2.3</t>
  </si>
  <si>
    <t>4.4.2.4</t>
  </si>
  <si>
    <t>4.4.2.5</t>
  </si>
  <si>
    <t>4.4.3</t>
  </si>
  <si>
    <t>4.4.3.1</t>
  </si>
  <si>
    <t>4.4.3.2</t>
  </si>
  <si>
    <t>4.4.3.3</t>
  </si>
  <si>
    <t>4.4.3.4</t>
  </si>
  <si>
    <t>4.4.3.5</t>
  </si>
  <si>
    <t>4.4.4</t>
  </si>
  <si>
    <t>4.4.5</t>
  </si>
  <si>
    <t>4.4.5.1</t>
  </si>
  <si>
    <t>4.4.5.2</t>
  </si>
  <si>
    <t>4.4.5.3</t>
  </si>
  <si>
    <t>4.4.5.4</t>
  </si>
  <si>
    <t>4.4.5.5</t>
  </si>
  <si>
    <t>4.4.4.1</t>
  </si>
  <si>
    <t>4.4.4.2</t>
  </si>
  <si>
    <t>4.4.4.3</t>
  </si>
  <si>
    <t>4.4.4.4</t>
  </si>
  <si>
    <t>4.4.4.5</t>
  </si>
  <si>
    <t>4.4.6</t>
  </si>
  <si>
    <t>4.4.6.1</t>
  </si>
  <si>
    <t>4.4.6.2</t>
  </si>
  <si>
    <t>4.4.6.3</t>
  </si>
  <si>
    <t>4.4.6.4</t>
  </si>
  <si>
    <t>4.4.6.5</t>
  </si>
  <si>
    <t>4.4.7</t>
  </si>
  <si>
    <t>4.4.7.1</t>
  </si>
  <si>
    <t>4.4.7.2</t>
  </si>
  <si>
    <t>4.4.7.3</t>
  </si>
  <si>
    <t>4.4.7.4</t>
  </si>
  <si>
    <t>4.4.8</t>
  </si>
  <si>
    <t>4.4.8.1</t>
  </si>
  <si>
    <t>4.4.8.2</t>
  </si>
  <si>
    <t>4.4.8.3</t>
  </si>
  <si>
    <t>4.4.8.4</t>
  </si>
  <si>
    <t>4.4.8.5</t>
  </si>
  <si>
    <t>4.4.9</t>
  </si>
  <si>
    <t>4.4.9.1</t>
  </si>
  <si>
    <t>4.4.9.2</t>
  </si>
  <si>
    <t>4.4.9.3</t>
  </si>
  <si>
    <t>4.4.9.4</t>
  </si>
  <si>
    <t>4.4.9.5</t>
  </si>
  <si>
    <t>4.4.10</t>
  </si>
  <si>
    <t>4.4.10.1</t>
  </si>
  <si>
    <t>4.4.10.2</t>
  </si>
  <si>
    <t>4.4.10.3</t>
  </si>
  <si>
    <t>4.4.10.4</t>
  </si>
  <si>
    <t>4.4.10.5</t>
  </si>
  <si>
    <t>4.5</t>
  </si>
  <si>
    <t>4.5.1</t>
  </si>
  <si>
    <t>4.5.1.1</t>
  </si>
  <si>
    <t>4.5.1.2</t>
  </si>
  <si>
    <t>4.5.1.3</t>
  </si>
  <si>
    <t>4.5.1.4</t>
  </si>
  <si>
    <t>4.5.1.5</t>
  </si>
  <si>
    <t>4.5.2</t>
  </si>
  <si>
    <t>4.5.2.1</t>
  </si>
  <si>
    <t>4.5.2.2</t>
  </si>
  <si>
    <t>4.5.2.3</t>
  </si>
  <si>
    <t>4.5.3</t>
  </si>
  <si>
    <t>4.5.3.1</t>
  </si>
  <si>
    <t>4.5.3.2</t>
  </si>
  <si>
    <t>4.5.3.3</t>
  </si>
  <si>
    <t>4.5.3.4</t>
  </si>
  <si>
    <t>4.5.4</t>
  </si>
  <si>
    <t>4.5.4.1</t>
  </si>
  <si>
    <t>4.5.4.2</t>
  </si>
  <si>
    <t>4.5.4.3</t>
  </si>
  <si>
    <t>4.5.4.4</t>
  </si>
  <si>
    <t>4.5.4.5</t>
  </si>
  <si>
    <t>4.5.5</t>
  </si>
  <si>
    <t>4.5.5.1</t>
  </si>
  <si>
    <t>4.5.5.2</t>
  </si>
  <si>
    <t>4.5.5.3</t>
  </si>
  <si>
    <t>4.5.5.4</t>
  </si>
  <si>
    <t>4.5.6</t>
  </si>
  <si>
    <t>4.5.6.1</t>
  </si>
  <si>
    <t>4.5.6.2</t>
  </si>
  <si>
    <t>4.5.6.3</t>
  </si>
  <si>
    <t>4.5.6.4</t>
  </si>
  <si>
    <t>4.5.6.5</t>
  </si>
  <si>
    <t>4.5.7</t>
  </si>
  <si>
    <t>4.5.7.1</t>
  </si>
  <si>
    <t>4.5.7.2</t>
  </si>
  <si>
    <t>4.5.7.3</t>
  </si>
  <si>
    <t>4.5.7.4</t>
  </si>
  <si>
    <t>4.5.7.5</t>
  </si>
  <si>
    <t>4.5.8</t>
  </si>
  <si>
    <t>4.5.8.1</t>
  </si>
  <si>
    <t>4.5.8.2</t>
  </si>
  <si>
    <t>4.5.8.3</t>
  </si>
  <si>
    <t>4.5.8.4</t>
  </si>
  <si>
    <t>4.5.8.5</t>
  </si>
  <si>
    <t>4.5.9</t>
  </si>
  <si>
    <t>4.5.9.1</t>
  </si>
  <si>
    <t>4.5.9.2</t>
  </si>
  <si>
    <t>4.5.9.3</t>
  </si>
  <si>
    <t>4.5.9.4</t>
  </si>
  <si>
    <t>4.5.10</t>
  </si>
  <si>
    <t>4.5.10.1</t>
  </si>
  <si>
    <t>4.5.11.1</t>
  </si>
  <si>
    <t>4.5.12.1</t>
  </si>
  <si>
    <t>4.5.10.2</t>
  </si>
  <si>
    <t>4.5.10.3</t>
  </si>
  <si>
    <t>4.5.10.4</t>
  </si>
  <si>
    <t>4.5.10.5</t>
  </si>
  <si>
    <t>4.5.10.6</t>
  </si>
  <si>
    <t>4.5.11.2</t>
  </si>
  <si>
    <t>4.5.11.3</t>
  </si>
  <si>
    <t>4.5.11.4</t>
  </si>
  <si>
    <t>4.5.11.5</t>
  </si>
  <si>
    <t>4.5.11</t>
  </si>
  <si>
    <t>4.5.12</t>
  </si>
  <si>
    <t>4.5.13</t>
  </si>
  <si>
    <t>4.5.13.1</t>
  </si>
  <si>
    <t>4.5.12.2</t>
  </si>
  <si>
    <t>4.5.12.3</t>
  </si>
  <si>
    <t>4.5.12.4</t>
  </si>
  <si>
    <t>4.5.12.5</t>
  </si>
  <si>
    <t>4.5.13.2</t>
  </si>
  <si>
    <t>4.5.13.3</t>
  </si>
  <si>
    <t>4.5.13.4</t>
  </si>
  <si>
    <t>Bereich</t>
  </si>
  <si>
    <t>Start</t>
  </si>
  <si>
    <t>Ende</t>
  </si>
  <si>
    <t>Minimalanforderungen für Projekterfahrung</t>
  </si>
  <si>
    <t>PT</t>
  </si>
  <si>
    <t>PL</t>
  </si>
  <si>
    <t>Personen</t>
  </si>
  <si>
    <t>Minimal-
anforderung</t>
  </si>
  <si>
    <t>Dauer
in Rolle</t>
  </si>
  <si>
    <t>Minimalanforderungen für Programmerfahrung</t>
  </si>
  <si>
    <t>Summe PT</t>
  </si>
  <si>
    <t># Projekte</t>
  </si>
  <si>
    <t>Investition</t>
  </si>
  <si>
    <t>PgL</t>
  </si>
  <si>
    <t>≥ 1 PT</t>
  </si>
  <si>
    <t>Dauer?</t>
  </si>
  <si>
    <t>C-PM</t>
  </si>
  <si>
    <t xml:space="preserve">Ort </t>
  </si>
  <si>
    <t>Auflage oder
Begründung der Ablehnung</t>
  </si>
  <si>
    <t>Minimalanforderungen für Portfolioerfahrung</t>
  </si>
  <si>
    <r>
      <rPr>
        <sz val="9"/>
        <color rgb="FF000000"/>
        <rFont val="Verdana"/>
        <family val="2"/>
      </rPr>
      <t>Use the application form</t>
    </r>
  </si>
  <si>
    <r>
      <rPr>
        <sz val="9"/>
        <color rgb="FF000000"/>
        <rFont val="Verdana"/>
        <family val="2"/>
      </rPr>
      <t>Submit application</t>
    </r>
  </si>
  <si>
    <r>
      <rPr>
        <sz val="9"/>
        <color rgb="FF000000"/>
        <rFont val="Verdana"/>
        <family val="2"/>
      </rPr>
      <t>Certification application</t>
    </r>
  </si>
  <si>
    <r>
      <rPr>
        <sz val="9"/>
        <color rgb="FF000000"/>
        <rFont val="Verdana"/>
        <family val="2"/>
      </rPr>
      <t>Self-assessment</t>
    </r>
  </si>
  <si>
    <r>
      <rPr>
        <sz val="9"/>
        <color rgb="FF000000"/>
        <rFont val="Verdana"/>
        <family val="2"/>
      </rPr>
      <t>Overview</t>
    </r>
  </si>
  <si>
    <r>
      <t xml:space="preserve">Please complete the 'self-assessment form' </t>
    </r>
    <r>
      <rPr>
        <sz val="9"/>
        <color rgb="FFC00000"/>
        <rFont val="Verdana"/>
        <family val="2"/>
      </rPr>
      <t>last</t>
    </r>
    <r>
      <rPr>
        <sz val="9"/>
        <rFont val="Verdana"/>
        <family val="2"/>
      </rPr>
      <t xml:space="preserve">, once you know the domain for which you will be submitting your application. Use the worksheets </t>
    </r>
    <r>
      <rPr>
        <sz val="9"/>
        <color rgb="FFC00000"/>
        <rFont val="Verdana"/>
        <family val="2"/>
      </rPr>
      <t>'SAPM'</t>
    </r>
    <r>
      <rPr>
        <sz val="9"/>
        <rFont val="Verdana"/>
        <family val="2"/>
      </rPr>
      <t xml:space="preserve"> for project management, </t>
    </r>
    <r>
      <rPr>
        <sz val="9"/>
        <color rgb="FFC00000"/>
        <rFont val="Verdana"/>
        <family val="2"/>
      </rPr>
      <t>'SAPgM'</t>
    </r>
    <r>
      <rPr>
        <sz val="9"/>
        <rFont val="Verdana"/>
        <family val="2"/>
      </rPr>
      <t xml:space="preserve"> for programme management and </t>
    </r>
    <r>
      <rPr>
        <sz val="9"/>
        <color rgb="FFC00000"/>
        <rFont val="Verdana"/>
        <family val="2"/>
      </rPr>
      <t>'SAPfM'</t>
    </r>
    <r>
      <rPr>
        <sz val="9"/>
        <rFont val="Verdana"/>
        <family val="2"/>
      </rPr>
      <t xml:space="preserve"> for portfolio management. You only need to complete one self-assessment.</t>
    </r>
  </si>
  <si>
    <r>
      <t xml:space="preserve">The </t>
    </r>
    <r>
      <rPr>
        <sz val="9"/>
        <color rgb="FFC00000"/>
        <rFont val="Verdana"/>
        <family val="2"/>
      </rPr>
      <t>worksheet 'Sum' (Summary)</t>
    </r>
    <r>
      <rPr>
        <sz val="9"/>
        <rFont val="Verdana"/>
        <family val="2"/>
      </rPr>
      <t xml:space="preserve"> contains an overview of the details you provided in the present certification application. This is designed to enable you to check whether you have documented sufficient practical experience.</t>
    </r>
  </si>
  <si>
    <r>
      <rPr>
        <b/>
        <sz val="9"/>
        <color rgb="FF000000"/>
        <rFont val="Verdana"/>
        <family val="2"/>
      </rPr>
      <t>Personal details</t>
    </r>
  </si>
  <si>
    <r>
      <rPr>
        <sz val="9"/>
        <color rgb="FF000000"/>
        <rFont val="Verdana"/>
        <family val="2"/>
      </rPr>
      <t>Number</t>
    </r>
  </si>
  <si>
    <r>
      <rPr>
        <sz val="9"/>
        <color rgb="FF000000"/>
        <rFont val="Verdana"/>
        <family val="2"/>
      </rPr>
      <t>Certificate</t>
    </r>
  </si>
  <si>
    <r>
      <rPr>
        <sz val="9"/>
        <color rgb="FF000000"/>
        <rFont val="Verdana"/>
        <family val="2"/>
      </rPr>
      <t>Valid until</t>
    </r>
  </si>
  <si>
    <r>
      <rPr>
        <b/>
        <sz val="9"/>
        <color rgb="FF000000"/>
        <rFont val="Verdana"/>
        <family val="2"/>
      </rPr>
      <t>Initial certification application</t>
    </r>
  </si>
  <si>
    <r>
      <rPr>
        <sz val="9"/>
        <color rgb="FF000000"/>
        <rFont val="Verdana"/>
        <family val="2"/>
      </rPr>
      <t>Level</t>
    </r>
  </si>
  <si>
    <r>
      <rPr>
        <sz val="9"/>
        <color rgb="FF000000"/>
        <rFont val="Verdana"/>
        <family val="2"/>
      </rPr>
      <t>Certificate language</t>
    </r>
  </si>
  <si>
    <r>
      <rPr>
        <sz val="9"/>
        <color rgb="FF000000"/>
        <rFont val="Verdana"/>
        <family val="2"/>
      </rPr>
      <t>Certification language</t>
    </r>
  </si>
  <si>
    <r>
      <rPr>
        <sz val="9"/>
        <color theme="1"/>
        <rFont val="Verdana"/>
        <family val="2"/>
      </rPr>
      <t>Ms</t>
    </r>
  </si>
  <si>
    <r>
      <rPr>
        <sz val="9"/>
        <color theme="1"/>
        <rFont val="Verdana"/>
        <family val="2"/>
      </rPr>
      <t>Mr</t>
    </r>
  </si>
  <si>
    <r>
      <rPr>
        <sz val="9"/>
        <color theme="1"/>
        <rFont val="Verdana"/>
        <family val="2"/>
      </rPr>
      <t>Consultancy</t>
    </r>
  </si>
  <si>
    <r>
      <rPr>
        <sz val="9"/>
        <color theme="1"/>
        <rFont val="Verdana"/>
        <family val="2"/>
      </rPr>
      <t>Energy sector</t>
    </r>
  </si>
  <si>
    <r>
      <rPr>
        <sz val="9"/>
        <color theme="1"/>
        <rFont val="Verdana"/>
        <family val="2"/>
      </rPr>
      <t>Financial services / banking</t>
    </r>
  </si>
  <si>
    <r>
      <rPr>
        <sz val="9"/>
        <color theme="1"/>
        <rFont val="Verdana"/>
        <family val="2"/>
      </rPr>
      <t>Health sector / medicine / pharmaceuticals</t>
    </r>
  </si>
  <si>
    <r>
      <rPr>
        <sz val="9"/>
        <color theme="1"/>
        <rFont val="Verdana"/>
        <family val="2"/>
      </rPr>
      <t>Commerce / retail</t>
    </r>
  </si>
  <si>
    <r>
      <rPr>
        <sz val="9"/>
        <color theme="1"/>
        <rFont val="Verdana"/>
        <family val="2"/>
      </rPr>
      <t>Industry / plant construction</t>
    </r>
  </si>
  <si>
    <r>
      <rPr>
        <sz val="9"/>
        <color theme="1"/>
        <rFont val="Verdana"/>
        <family val="2"/>
      </rPr>
      <t>Public administration / NGO</t>
    </r>
  </si>
  <si>
    <r>
      <rPr>
        <sz val="9"/>
        <color theme="1"/>
        <rFont val="Verdana"/>
        <family val="2"/>
      </rPr>
      <t>Telecommunications / media</t>
    </r>
  </si>
  <si>
    <r>
      <rPr>
        <sz val="9"/>
        <color theme="1"/>
        <rFont val="Verdana"/>
        <family val="2"/>
      </rPr>
      <t>Tourism / gastronomy</t>
    </r>
  </si>
  <si>
    <r>
      <rPr>
        <sz val="9"/>
        <color theme="1"/>
        <rFont val="Verdana"/>
        <family val="2"/>
      </rPr>
      <t>Associations</t>
    </r>
  </si>
  <si>
    <r>
      <rPr>
        <sz val="9"/>
        <color theme="1"/>
        <rFont val="Verdana"/>
        <family val="2"/>
      </rPr>
      <t>Traffic / transport / logistics</t>
    </r>
  </si>
  <si>
    <r>
      <rPr>
        <sz val="9"/>
        <color theme="1"/>
        <rFont val="Verdana"/>
        <family val="2"/>
      </rPr>
      <t>Insurance</t>
    </r>
  </si>
  <si>
    <t>Construction / architecture / real estate</t>
  </si>
  <si>
    <t>Services / education</t>
  </si>
  <si>
    <t>Level A - Certified Projects Director (until 2017)</t>
  </si>
  <si>
    <r>
      <rPr>
        <sz val="9"/>
        <color theme="1"/>
        <rFont val="Verdana"/>
        <family val="2"/>
      </rPr>
      <t>German</t>
    </r>
  </si>
  <si>
    <r>
      <rPr>
        <sz val="9"/>
        <color theme="1"/>
        <rFont val="Verdana"/>
        <family val="2"/>
      </rPr>
      <t>English</t>
    </r>
  </si>
  <si>
    <r>
      <rPr>
        <sz val="9"/>
        <color theme="1"/>
        <rFont val="Verdana"/>
        <family val="2"/>
      </rPr>
      <t>French</t>
    </r>
  </si>
  <si>
    <r>
      <rPr>
        <sz val="9"/>
        <color theme="1"/>
        <rFont val="Verdana"/>
        <family val="2"/>
      </rPr>
      <t>Employer</t>
    </r>
  </si>
  <si>
    <r>
      <rPr>
        <sz val="9"/>
        <color theme="1"/>
        <rFont val="Verdana"/>
        <family val="2"/>
      </rPr>
      <t>Private address</t>
    </r>
  </si>
  <si>
    <t>Other address</t>
  </si>
  <si>
    <t>yes</t>
  </si>
  <si>
    <t>no</t>
  </si>
  <si>
    <r>
      <rPr>
        <sz val="9"/>
        <color theme="1"/>
        <rFont val="Verdana"/>
        <family val="2"/>
      </rPr>
      <t>Unemployment</t>
    </r>
  </si>
  <si>
    <r>
      <rPr>
        <sz val="9"/>
        <color theme="1"/>
        <rFont val="Verdana"/>
        <family val="2"/>
      </rPr>
      <t>Illness/accident</t>
    </r>
  </si>
  <si>
    <r>
      <rPr>
        <sz val="9"/>
        <color theme="1"/>
        <rFont val="Verdana"/>
        <family val="2"/>
      </rPr>
      <t>Extended period of travel</t>
    </r>
  </si>
  <si>
    <r>
      <rPr>
        <sz val="9"/>
        <color theme="1"/>
        <rFont val="Verdana"/>
        <family val="2"/>
      </rPr>
      <t>Military</t>
    </r>
  </si>
  <si>
    <r>
      <rPr>
        <sz val="9"/>
        <color theme="1"/>
        <rFont val="Verdana"/>
        <family val="2"/>
      </rPr>
      <t>Maternity leave</t>
    </r>
  </si>
  <si>
    <r>
      <rPr>
        <sz val="9"/>
        <color theme="1"/>
        <rFont val="Verdana"/>
        <family val="2"/>
      </rPr>
      <t>Sabbatical</t>
    </r>
  </si>
  <si>
    <r>
      <rPr>
        <sz val="9"/>
        <color theme="1"/>
        <rFont val="Verdana"/>
        <family val="2"/>
      </rPr>
      <t>Temporarily other role/function</t>
    </r>
  </si>
  <si>
    <r>
      <rPr>
        <sz val="9"/>
        <color theme="1"/>
        <rFont val="Verdana"/>
        <family val="2"/>
      </rPr>
      <t>Acquisition and offer</t>
    </r>
  </si>
  <si>
    <r>
      <rPr>
        <sz val="9"/>
        <color theme="1"/>
        <rFont val="Verdana"/>
        <family val="2"/>
      </rPr>
      <t>Plant construction</t>
    </r>
  </si>
  <si>
    <r>
      <rPr>
        <sz val="9"/>
        <color theme="1"/>
        <rFont val="Verdana"/>
        <family val="2"/>
      </rPr>
      <t>Construction</t>
    </r>
  </si>
  <si>
    <r>
      <rPr>
        <sz val="9"/>
        <color theme="1"/>
        <rFont val="Verdana"/>
        <family val="2"/>
      </rPr>
      <t>Feasibility studies</t>
    </r>
  </si>
  <si>
    <r>
      <rPr>
        <sz val="9"/>
        <color theme="1"/>
        <rFont val="Verdana"/>
        <family val="2"/>
      </rPr>
      <t>Research and development</t>
    </r>
  </si>
  <si>
    <r>
      <rPr>
        <sz val="9"/>
        <color theme="1"/>
        <rFont val="Verdana"/>
        <family val="2"/>
      </rPr>
      <t>Real estate</t>
    </r>
  </si>
  <si>
    <r>
      <rPr>
        <sz val="9"/>
        <color theme="1"/>
        <rFont val="Verdana"/>
        <family val="2"/>
      </rPr>
      <t>Information technology</t>
    </r>
  </si>
  <si>
    <r>
      <rPr>
        <sz val="9"/>
        <color theme="1"/>
        <rFont val="Verdana"/>
        <family val="2"/>
      </rPr>
      <t>Maintenance</t>
    </r>
  </si>
  <si>
    <r>
      <rPr>
        <sz val="9"/>
        <color theme="1"/>
        <rFont val="Verdana"/>
        <family val="2"/>
      </rPr>
      <t>Organisation</t>
    </r>
  </si>
  <si>
    <r>
      <rPr>
        <sz val="9"/>
        <color theme="1"/>
        <rFont val="Verdana"/>
        <family val="2"/>
      </rPr>
      <t>Product development</t>
    </r>
  </si>
  <si>
    <r>
      <rPr>
        <sz val="9"/>
        <color theme="1"/>
        <rFont val="Verdana"/>
        <family val="2"/>
      </rPr>
      <t>Strategy</t>
    </r>
  </si>
  <si>
    <r>
      <rPr>
        <sz val="9"/>
        <color theme="1"/>
        <rFont val="Verdana"/>
        <family val="2"/>
      </rPr>
      <t>Corporate foundation and acquisition</t>
    </r>
  </si>
  <si>
    <r>
      <rPr>
        <sz val="9"/>
        <color theme="1"/>
        <rFont val="Verdana"/>
        <family val="2"/>
      </rPr>
      <t>Other (specify in project scope)</t>
    </r>
  </si>
  <si>
    <r>
      <rPr>
        <sz val="9"/>
        <color rgb="FF000000"/>
        <rFont val="Verdana"/>
        <family val="2"/>
      </rPr>
      <t>Application date</t>
    </r>
  </si>
  <si>
    <r>
      <rPr>
        <sz val="9"/>
        <color rgb="FF000000"/>
        <rFont val="Verdana"/>
        <family val="2"/>
      </rPr>
      <t>Experience period</t>
    </r>
  </si>
  <si>
    <r>
      <rPr>
        <sz val="9"/>
        <color rgb="FF000000"/>
        <rFont val="Verdana"/>
        <family val="2"/>
      </rPr>
      <t>Extension application</t>
    </r>
  </si>
  <si>
    <r>
      <rPr>
        <sz val="9"/>
        <color rgb="FF000000"/>
        <rFont val="Verdana"/>
        <family val="2"/>
      </rPr>
      <t>Reason for the interruption</t>
    </r>
  </si>
  <si>
    <r>
      <rPr>
        <sz val="9"/>
        <color rgb="FF000000"/>
        <rFont val="Verdana"/>
        <family val="2"/>
      </rPr>
      <t>Duration of the interruption (months)</t>
    </r>
  </si>
  <si>
    <r>
      <rPr>
        <sz val="9"/>
        <color rgb="FF000000"/>
        <rFont val="Verdana"/>
        <family val="2"/>
      </rPr>
      <t>Start of experience period</t>
    </r>
  </si>
  <si>
    <r>
      <rPr>
        <sz val="9"/>
        <color rgb="FF000000"/>
        <rFont val="Verdana"/>
        <family val="2"/>
      </rPr>
      <t>End of experience period</t>
    </r>
  </si>
  <si>
    <r>
      <rPr>
        <sz val="9"/>
        <color rgb="FF000000"/>
        <rFont val="Verdana"/>
        <family val="2"/>
      </rPr>
      <t>only possible for Level B and C</t>
    </r>
  </si>
  <si>
    <r>
      <rPr>
        <sz val="9"/>
        <color rgb="FF000000"/>
        <rFont val="Verdana"/>
        <family val="2"/>
      </rPr>
      <t>maximum 48 months possible</t>
    </r>
  </si>
  <si>
    <t>years</t>
  </si>
  <si>
    <r>
      <rPr>
        <sz val="9"/>
        <color rgb="FF000000"/>
        <rFont val="Verdana"/>
        <family val="2"/>
      </rPr>
      <t>Salutation</t>
    </r>
  </si>
  <si>
    <r>
      <rPr>
        <sz val="9"/>
        <color rgb="FF000000"/>
        <rFont val="Verdana"/>
        <family val="2"/>
      </rPr>
      <t>Title</t>
    </r>
  </si>
  <si>
    <r>
      <rPr>
        <sz val="9"/>
        <color rgb="FF000000"/>
        <rFont val="Verdana"/>
        <family val="2"/>
      </rPr>
      <t>Name</t>
    </r>
  </si>
  <si>
    <r>
      <rPr>
        <sz val="9"/>
        <color rgb="FF000000"/>
        <rFont val="Verdana"/>
        <family val="2"/>
      </rPr>
      <t>First name</t>
    </r>
  </si>
  <si>
    <r>
      <rPr>
        <sz val="9"/>
        <color rgb="FF000000"/>
        <rFont val="Verdana"/>
        <family val="2"/>
      </rPr>
      <t>Date of birth</t>
    </r>
  </si>
  <si>
    <r>
      <rPr>
        <sz val="9"/>
        <color rgb="FF000000"/>
        <rFont val="Verdana"/>
        <family val="2"/>
      </rPr>
      <t>Nationality</t>
    </r>
  </si>
  <si>
    <r>
      <rPr>
        <sz val="9"/>
        <color rgb="FF000000"/>
        <rFont val="Verdana"/>
        <family val="2"/>
      </rPr>
      <t>Place of civil origin or place of birth</t>
    </r>
  </si>
  <si>
    <r>
      <rPr>
        <b/>
        <sz val="9"/>
        <color rgb="FF000000"/>
        <rFont val="Verdana"/>
        <family val="2"/>
      </rPr>
      <t>Private address</t>
    </r>
  </si>
  <si>
    <r>
      <rPr>
        <sz val="9"/>
        <color rgb="FF000000"/>
        <rFont val="Verdana"/>
        <family val="2"/>
      </rPr>
      <t>Address supplement</t>
    </r>
  </si>
  <si>
    <r>
      <rPr>
        <sz val="9"/>
        <color rgb="FF000000"/>
        <rFont val="Verdana"/>
        <family val="2"/>
      </rPr>
      <t>PO Box</t>
    </r>
  </si>
  <si>
    <r>
      <rPr>
        <sz val="9"/>
        <color rgb="FF000000"/>
        <rFont val="Verdana"/>
        <family val="2"/>
      </rPr>
      <t>Country</t>
    </r>
  </si>
  <si>
    <r>
      <rPr>
        <sz val="9"/>
        <color rgb="FF000000"/>
        <rFont val="Verdana"/>
        <family val="2"/>
      </rPr>
      <t>Telephone landline</t>
    </r>
  </si>
  <si>
    <r>
      <rPr>
        <sz val="9"/>
        <color rgb="FF000000"/>
        <rFont val="Verdana"/>
        <family val="2"/>
      </rPr>
      <t>Telephone mobile</t>
    </r>
  </si>
  <si>
    <r>
      <rPr>
        <sz val="9"/>
        <color rgb="FF000000"/>
        <rFont val="Verdana"/>
        <family val="2"/>
      </rPr>
      <t>e-mail</t>
    </r>
  </si>
  <si>
    <r>
      <rPr>
        <b/>
        <sz val="9"/>
        <color rgb="FF000000"/>
        <rFont val="Verdana"/>
        <family val="2"/>
      </rPr>
      <t>Employer</t>
    </r>
  </si>
  <si>
    <r>
      <rPr>
        <sz val="9"/>
        <color rgb="FF000000"/>
        <rFont val="Verdana"/>
        <family val="2"/>
      </rPr>
      <t>Sector</t>
    </r>
  </si>
  <si>
    <r>
      <rPr>
        <sz val="9"/>
        <color rgb="FF000000"/>
        <rFont val="Verdana"/>
        <family val="2"/>
      </rPr>
      <t>Company name</t>
    </r>
  </si>
  <si>
    <r>
      <rPr>
        <sz val="9"/>
        <color rgb="FF000000"/>
        <rFont val="Verdana"/>
        <family val="2"/>
      </rPr>
      <t>Department/organisation unit</t>
    </r>
  </si>
  <si>
    <r>
      <rPr>
        <sz val="9"/>
        <color rgb="FF000000"/>
        <rFont val="Verdana"/>
        <family val="2"/>
      </rPr>
      <t>to</t>
    </r>
  </si>
  <si>
    <r>
      <rPr>
        <sz val="9"/>
        <color rgb="FF000000"/>
        <rFont val="Verdana"/>
        <family val="2"/>
      </rPr>
      <t>Details in invoice</t>
    </r>
  </si>
  <si>
    <r>
      <rPr>
        <sz val="9"/>
        <color rgb="FF000000"/>
        <rFont val="Verdana"/>
        <family val="2"/>
      </rPr>
      <t>Organisation/Name</t>
    </r>
  </si>
  <si>
    <r>
      <rPr>
        <sz val="9"/>
        <color rgb="FF000000"/>
        <rFont val="Verdana"/>
        <family val="2"/>
      </rPr>
      <t>Supplement</t>
    </r>
  </si>
  <si>
    <r>
      <rPr>
        <sz val="9"/>
        <color rgb="FF000000"/>
        <rFont val="Verdana"/>
        <family val="2"/>
      </rPr>
      <t>Contact individual</t>
    </r>
  </si>
  <si>
    <r>
      <rPr>
        <b/>
        <sz val="9"/>
        <color rgb="FF000000"/>
        <rFont val="Verdana"/>
        <family val="2"/>
      </rPr>
      <t>Remarks</t>
    </r>
  </si>
  <si>
    <t>If different invoice address, please enter details:</t>
  </si>
  <si>
    <t>Invoice</t>
  </si>
  <si>
    <r>
      <rPr>
        <sz val="9"/>
        <color rgb="FF000000"/>
        <rFont val="Verdana"/>
        <family val="2"/>
      </rPr>
      <t>A minimum of 5 years experience as a project manager in a responsible leadership function in very complex projects of which at least 3 years were at a strategic level.</t>
    </r>
  </si>
  <si>
    <r>
      <rPr>
        <sz val="9"/>
        <color rgb="FF000000"/>
        <rFont val="Verdana"/>
        <family val="2"/>
      </rPr>
      <t xml:space="preserve">A minimum of 5 years experience as a programme manager in a responsible leadership function in very complex programmes at a strategic level.
</t>
    </r>
    <r>
      <rPr>
        <sz val="9"/>
        <color rgb="FFC00000"/>
        <rFont val="Verdana"/>
        <family val="2"/>
      </rPr>
      <t xml:space="preserve">or
</t>
    </r>
    <r>
      <rPr>
        <sz val="9"/>
        <color rgb="FF000000"/>
        <rFont val="Verdana"/>
        <family val="2"/>
      </rPr>
      <t>A minimum of 4 years experience as a programme manager in a responsible leadership function in very complex programmes and a minimum of 3 years experience as a project manager in a responsible leadership function managing very complex projects at a strategic level.</t>
    </r>
  </si>
  <si>
    <r>
      <rPr>
        <sz val="9"/>
        <color rgb="FF000000"/>
        <rFont val="Verdana"/>
        <family val="2"/>
      </rPr>
      <t xml:space="preserve">A minimum of 5 years experience as a portfolio manager in a responsible leadership function in very complex portfolios at a strategic level.
</t>
    </r>
    <r>
      <rPr>
        <sz val="9"/>
        <color rgb="FFC00000"/>
        <rFont val="Verdana"/>
        <family val="2"/>
      </rPr>
      <t xml:space="preserve">or
</t>
    </r>
    <r>
      <rPr>
        <sz val="9"/>
        <color rgb="FF000000"/>
        <rFont val="Verdana"/>
        <family val="2"/>
      </rPr>
      <t>A minimum of 4 years experience as a portfolio manager in a responsible leadership function in very complex portfolios and a minimum of 3 years experience as a project or programme manager in a responsible leadership function managing very complex projects or programmes at a strategic level.</t>
    </r>
  </si>
  <si>
    <r>
      <rPr>
        <sz val="9"/>
        <color rgb="FF000000"/>
        <rFont val="Verdana"/>
        <family val="2"/>
      </rPr>
      <t>A minimum of 5 years experience as a project manager of which at least 3 years were in a responsible leadership function managing complex projects.</t>
    </r>
  </si>
  <si>
    <r>
      <rPr>
        <sz val="9"/>
        <color rgb="FF000000"/>
        <rFont val="Verdana"/>
        <family val="2"/>
      </rPr>
      <t>A minimum of 5 years experience as a programme manager of which at least 3 years were in a responsible leadership function managing complex programmes.</t>
    </r>
  </si>
  <si>
    <r>
      <rPr>
        <sz val="9"/>
        <color rgb="FF000000"/>
        <rFont val="Verdana"/>
        <family val="2"/>
      </rPr>
      <t>A minimum of 5 years experience as a portfolio manager of which at least 3 years were in a responsible leadership function managing complex portfolios.</t>
    </r>
  </si>
  <si>
    <r>
      <t xml:space="preserve">A minimum of 3 years experience as a project manager within projects of moderate complexity.
</t>
    </r>
    <r>
      <rPr>
        <sz val="9"/>
        <color rgb="FFC00000"/>
        <rFont val="Verdana"/>
        <family val="2"/>
      </rPr>
      <t>or</t>
    </r>
    <r>
      <rPr>
        <sz val="9"/>
        <color indexed="8"/>
        <rFont val="Verdana"/>
        <family val="2"/>
      </rPr>
      <t xml:space="preserve">
A minimum of 3 years experience in a responsible project management role assisting the project manager in complex projects. Only the roles 'deputy project manager' and 'sub-project manager' are accepted.</t>
    </r>
  </si>
  <si>
    <t>Once you have entered your experience in the worksheets 'PM', 'PgM' and 'PfM', this worksheet presents an overview of your documented experience. Please note that a multiplicity of rules are used in different combinations to check the complexity level. For more information see guideline chapter 3.2.3!</t>
  </si>
  <si>
    <r>
      <rPr>
        <b/>
        <sz val="9"/>
        <color rgb="FFC00000"/>
        <rFont val="Verdana"/>
        <family val="2"/>
      </rPr>
      <t>Admission criteria</t>
    </r>
  </si>
  <si>
    <r>
      <rPr>
        <sz val="9"/>
        <color rgb="FF000000"/>
        <rFont val="Verdana"/>
        <family val="2"/>
      </rPr>
      <t>Admission criterion</t>
    </r>
  </si>
  <si>
    <r>
      <rPr>
        <b/>
        <sz val="9"/>
        <color rgb="FFC00000"/>
        <rFont val="Verdana"/>
        <family val="2"/>
      </rPr>
      <t>Documented experience</t>
    </r>
  </si>
  <si>
    <r>
      <rPr>
        <sz val="9"/>
        <color rgb="FF000000"/>
        <rFont val="Verdana"/>
        <family val="2"/>
      </rPr>
      <t>of which at the required level of complexity and in a senior position</t>
    </r>
  </si>
  <si>
    <r>
      <rPr>
        <sz val="9"/>
        <color rgb="FF000000"/>
        <rFont val="Verdana"/>
        <family val="2"/>
      </rPr>
      <t>of which in projects, programmes and portfolios of strategic importance</t>
    </r>
  </si>
  <si>
    <r>
      <rPr>
        <sz val="9"/>
        <color rgb="FF000000"/>
        <rFont val="Verdana"/>
        <family val="2"/>
      </rPr>
      <t xml:space="preserve">Overall demonstrated </t>
    </r>
    <r>
      <rPr>
        <sz val="9"/>
        <color rgb="FFC00000"/>
        <rFont val="Verdana"/>
        <family val="2"/>
      </rPr>
      <t>project management</t>
    </r>
    <r>
      <rPr>
        <sz val="9"/>
        <color rgb="FF000000"/>
        <rFont val="Verdana"/>
        <family val="2"/>
      </rPr>
      <t xml:space="preserve"> experience</t>
    </r>
  </si>
  <si>
    <r>
      <rPr>
        <sz val="9"/>
        <color rgb="FF000000"/>
        <rFont val="Verdana"/>
        <family val="2"/>
      </rPr>
      <t>of which in projects of strategic importance</t>
    </r>
  </si>
  <si>
    <r>
      <rPr>
        <sz val="9"/>
        <color rgb="FF000000"/>
        <rFont val="Verdana"/>
        <family val="2"/>
      </rPr>
      <t xml:space="preserve">Overall demonstrated </t>
    </r>
    <r>
      <rPr>
        <sz val="9"/>
        <color rgb="FFC00000"/>
        <rFont val="Verdana"/>
        <family val="2"/>
      </rPr>
      <t>programme management</t>
    </r>
    <r>
      <rPr>
        <sz val="9"/>
        <color rgb="FF000000"/>
        <rFont val="Verdana"/>
        <family val="2"/>
      </rPr>
      <t xml:space="preserve"> experience</t>
    </r>
  </si>
  <si>
    <r>
      <rPr>
        <sz val="9"/>
        <color rgb="FF000000"/>
        <rFont val="Verdana"/>
        <family val="2"/>
      </rPr>
      <t>of which in programmes of strategic importance</t>
    </r>
  </si>
  <si>
    <r>
      <rPr>
        <sz val="9"/>
        <color rgb="FF000000"/>
        <rFont val="Verdana"/>
        <family val="2"/>
      </rPr>
      <t xml:space="preserve">Overall demonstrated </t>
    </r>
    <r>
      <rPr>
        <sz val="9"/>
        <color rgb="FFC00000"/>
        <rFont val="Verdana"/>
        <family val="2"/>
      </rPr>
      <t>portfolio management</t>
    </r>
    <r>
      <rPr>
        <sz val="9"/>
        <color rgb="FF000000"/>
        <rFont val="Verdana"/>
        <family val="2"/>
      </rPr>
      <t xml:space="preserve"> experience</t>
    </r>
  </si>
  <si>
    <r>
      <rPr>
        <sz val="9"/>
        <color rgb="FF000000"/>
        <rFont val="Verdana"/>
        <family val="2"/>
      </rPr>
      <t>of which in portfolios of strategic importance</t>
    </r>
  </si>
  <si>
    <r>
      <rPr>
        <sz val="9"/>
        <color rgb="FF000000"/>
        <rFont val="Verdana"/>
        <family val="2"/>
      </rPr>
      <t>The total of the individual domains may be higher than the total sum.</t>
    </r>
  </si>
  <si>
    <t>Recommended domain</t>
  </si>
  <si>
    <r>
      <rPr>
        <sz val="9"/>
        <color rgb="FF000000"/>
        <rFont val="Verdana"/>
        <family val="2"/>
      </rPr>
      <t>Does the completed certification application meet the formal criteria?</t>
    </r>
  </si>
  <si>
    <r>
      <rPr>
        <sz val="9"/>
        <color rgb="FFC00000"/>
        <rFont val="Verdana"/>
        <family val="2"/>
      </rPr>
      <t>These details may deviate from those provided by the responsible VZPM persons after the examination.</t>
    </r>
  </si>
  <si>
    <r>
      <rPr>
        <sz val="9"/>
        <color rgb="FF000000"/>
        <rFont val="Verdana"/>
        <family val="2"/>
      </rPr>
      <t xml:space="preserve">Total experience demonstrated in the fields of </t>
    </r>
    <r>
      <rPr>
        <sz val="9"/>
        <color rgb="FFC00000"/>
        <rFont val="Verdana"/>
        <family val="2"/>
      </rPr>
      <t>project</t>
    </r>
    <r>
      <rPr>
        <sz val="9"/>
        <rFont val="Verdana"/>
        <family val="2"/>
      </rPr>
      <t xml:space="preserve">, </t>
    </r>
    <r>
      <rPr>
        <sz val="9"/>
        <color rgb="FFC00000"/>
        <rFont val="Verdana"/>
        <family val="2"/>
      </rPr>
      <t xml:space="preserve">programme </t>
    </r>
    <r>
      <rPr>
        <sz val="9"/>
        <color theme="1"/>
        <rFont val="Verdana"/>
        <family val="2"/>
      </rPr>
      <t xml:space="preserve">and </t>
    </r>
    <r>
      <rPr>
        <sz val="9"/>
        <color rgb="FFC00000"/>
        <rFont val="Verdana"/>
        <family val="2"/>
      </rPr>
      <t>portfolio management</t>
    </r>
  </si>
  <si>
    <t>months</t>
  </si>
  <si>
    <r>
      <rPr>
        <sz val="9"/>
        <color rgb="FFC00000"/>
        <rFont val="Verdana"/>
        <family val="2"/>
      </rPr>
      <t>This table must be completed. It is not sufficient simply to enclose a cv. For an IPMA Level A, B or C certification, experience of project management, programme management and/or portfolio management must be demonstrated during the relevant period corresponding at least to a 50 percent workload.</t>
    </r>
  </si>
  <si>
    <r>
      <rPr>
        <sz val="9"/>
        <color rgb="FF000000"/>
        <rFont val="Verdana"/>
        <family val="2"/>
      </rPr>
      <t>from (MM/YYYY)</t>
    </r>
  </si>
  <si>
    <r>
      <rPr>
        <sz val="9"/>
        <color rgb="FF000000"/>
        <rFont val="Verdana"/>
        <family val="2"/>
      </rPr>
      <t>to (MM/YYYY)</t>
    </r>
  </si>
  <si>
    <r>
      <rPr>
        <sz val="9"/>
        <color rgb="FF000000"/>
        <rFont val="Verdana"/>
        <family val="2"/>
      </rPr>
      <t>Employer</t>
    </r>
  </si>
  <si>
    <r>
      <rPr>
        <sz val="9"/>
        <color rgb="FF000000"/>
        <rFont val="Verdana"/>
        <family val="2"/>
      </rPr>
      <t>Role/function</t>
    </r>
  </si>
  <si>
    <r>
      <rPr>
        <sz val="9"/>
        <color rgb="FF000000"/>
        <rFont val="Verdana"/>
        <family val="2"/>
      </rPr>
      <t>% in role</t>
    </r>
  </si>
  <si>
    <t>Professional career</t>
  </si>
  <si>
    <r>
      <rPr>
        <sz val="9"/>
        <color rgb="FFC00000"/>
        <rFont val="Verdana"/>
        <family val="2"/>
      </rPr>
      <t>Name at least two persons who are able to confirm the details you have provided in the certification application.</t>
    </r>
  </si>
  <si>
    <r>
      <rPr>
        <sz val="9"/>
        <color rgb="FF000000"/>
        <rFont val="Verdana"/>
        <family val="2"/>
      </rPr>
      <t>Company/organisation</t>
    </r>
  </si>
  <si>
    <t>Telephone</t>
  </si>
  <si>
    <t>Reference persons</t>
  </si>
  <si>
    <r>
      <rPr>
        <sz val="9"/>
        <color rgb="FFC00000"/>
        <rFont val="Verdana"/>
        <family val="2"/>
      </rPr>
      <t>Please enter the courses you have completed as well as your professional qualifications.
You do not need to enclose copies of the professional qualifications with the certification application.</t>
    </r>
  </si>
  <si>
    <r>
      <rPr>
        <sz val="9"/>
        <color rgb="FF000000"/>
        <rFont val="Verdana"/>
        <family val="2"/>
      </rPr>
      <t>Educational institution</t>
    </r>
  </si>
  <si>
    <r>
      <rPr>
        <sz val="9"/>
        <color rgb="FF000000"/>
        <rFont val="Verdana"/>
        <family val="2"/>
      </rPr>
      <t>Qualification</t>
    </r>
  </si>
  <si>
    <r>
      <rPr>
        <b/>
        <sz val="9"/>
        <color rgb="FF000000"/>
        <rFont val="Verdana"/>
        <family val="2"/>
      </rPr>
      <t>Further training in the fields of project management, programme management and portfolio management</t>
    </r>
  </si>
  <si>
    <r>
      <rPr>
        <sz val="9"/>
        <color rgb="FF000000"/>
        <rFont val="Verdana"/>
        <family val="2"/>
      </rPr>
      <t>Course/certificate</t>
    </r>
  </si>
  <si>
    <t>Please enter the further training courses you have completed as well as your certifications.
You do not need to enclose copies of the diplomas with the certification application.</t>
  </si>
  <si>
    <r>
      <rPr>
        <b/>
        <sz val="9"/>
        <color rgb="FF000000"/>
        <rFont val="Verdana"/>
        <family val="2"/>
      </rPr>
      <t>Further activities in the fields of project management, programme management and portfolio management</t>
    </r>
  </si>
  <si>
    <r>
      <rPr>
        <sz val="9"/>
        <color rgb="FF000000"/>
        <rFont val="Verdana"/>
        <family val="2"/>
      </rPr>
      <t>Organisation</t>
    </r>
  </si>
  <si>
    <t>Please enter your activities in the field of project management, programme management and portfolio management, such as for example involvement in specialist associations. You do not need to document these activities.</t>
  </si>
  <si>
    <t>Courses and professional qualifications</t>
  </si>
  <si>
    <t>Demonstrated project management experience</t>
  </si>
  <si>
    <r>
      <rPr>
        <b/>
        <sz val="9"/>
        <color rgb="FF000000"/>
        <rFont val="Verdana"/>
        <family val="2"/>
      </rPr>
      <t>Project No. 1</t>
    </r>
  </si>
  <si>
    <r>
      <rPr>
        <sz val="9"/>
        <color rgb="FF000000"/>
        <rFont val="Verdana"/>
        <family val="2"/>
      </rPr>
      <t>Name of the project</t>
    </r>
  </si>
  <si>
    <r>
      <rPr>
        <sz val="9"/>
        <color rgb="FF000000"/>
        <rFont val="Verdana"/>
        <family val="2"/>
      </rPr>
      <t>Project client (company)</t>
    </r>
  </si>
  <si>
    <r>
      <rPr>
        <sz val="9"/>
        <color rgb="FF000000"/>
        <rFont val="Verdana"/>
        <family val="2"/>
      </rPr>
      <t>Project type</t>
    </r>
  </si>
  <si>
    <r>
      <rPr>
        <sz val="9"/>
        <color rgb="FF000000"/>
        <rFont val="Verdana"/>
        <family val="2"/>
      </rPr>
      <t>Project scope</t>
    </r>
  </si>
  <si>
    <r>
      <rPr>
        <sz val="9"/>
        <color rgb="FFC00000"/>
        <rFont val="Verdana"/>
        <family val="2"/>
      </rPr>
      <t>Reference project</t>
    </r>
  </si>
  <si>
    <r>
      <rPr>
        <b/>
        <sz val="9"/>
        <color rgb="FF000000"/>
        <rFont val="Verdana"/>
        <family val="2"/>
      </rPr>
      <t>Information about the project</t>
    </r>
  </si>
  <si>
    <r>
      <rPr>
        <sz val="9"/>
        <color theme="0" tint="-0.49995422223578601"/>
        <rFont val="Verdana"/>
        <family val="2"/>
      </rPr>
      <t>Enter date</t>
    </r>
  </si>
  <si>
    <r>
      <rPr>
        <sz val="9"/>
        <color rgb="FF000000"/>
        <rFont val="Verdana"/>
        <family val="2"/>
      </rPr>
      <t>Project duration</t>
    </r>
  </si>
  <si>
    <r>
      <rPr>
        <sz val="9"/>
        <color rgb="FF000000"/>
        <rFont val="Verdana"/>
        <family val="2"/>
      </rPr>
      <t>Planned project scope</t>
    </r>
  </si>
  <si>
    <t>from</t>
  </si>
  <si>
    <r>
      <rPr>
        <sz val="9"/>
        <color rgb="FF000000"/>
        <rFont val="Verdana"/>
        <family val="2"/>
      </rPr>
      <t xml:space="preserve">Number of persons managed directly and indirectly in the project </t>
    </r>
  </si>
  <si>
    <r>
      <rPr>
        <sz val="9"/>
        <color rgb="FF000000"/>
        <rFont val="Verdana"/>
        <family val="2"/>
      </rPr>
      <t>Project of strategic importance</t>
    </r>
  </si>
  <si>
    <r>
      <rPr>
        <b/>
        <sz val="9"/>
        <color rgb="FF000000"/>
        <rFont val="Verdana"/>
        <family val="2"/>
      </rPr>
      <t>Your role(s) in the project</t>
    </r>
  </si>
  <si>
    <r>
      <rPr>
        <sz val="9"/>
        <rFont val="Verdana"/>
        <family val="2"/>
      </rPr>
      <t>hours</t>
    </r>
  </si>
  <si>
    <t>hours/month</t>
  </si>
  <si>
    <t>01 Objectives and assessment of results</t>
  </si>
  <si>
    <t>02 Processes, methods, tools and techniques of PP&amp;PM</t>
  </si>
  <si>
    <t>03 Resources including finance</t>
  </si>
  <si>
    <t>04 Opportunities and risks</t>
  </si>
  <si>
    <t>05 Stakeholders and integration</t>
  </si>
  <si>
    <t>06 Relations with permanent organisation</t>
  </si>
  <si>
    <t>07 Cultural and social context</t>
  </si>
  <si>
    <t>08 Leadership, teamwork and decisions</t>
  </si>
  <si>
    <t>09 Degree of innovation and general conditions</t>
  </si>
  <si>
    <t>10 Demand for coordination</t>
  </si>
  <si>
    <r>
      <rPr>
        <b/>
        <sz val="9"/>
        <color rgb="FF000000"/>
        <rFont val="Verdana"/>
        <family val="2"/>
      </rPr>
      <t xml:space="preserve">Project complexity assessment </t>
    </r>
    <r>
      <rPr>
        <sz val="9"/>
        <color rgb="FFC00000"/>
        <rFont val="Verdana"/>
        <family val="2"/>
      </rPr>
      <t>(see information set out in the worksheet 'Tips')</t>
    </r>
  </si>
  <si>
    <r>
      <rPr>
        <b/>
        <sz val="9"/>
        <color rgb="FF000000"/>
        <rFont val="Verdana"/>
        <family val="2"/>
      </rPr>
      <t>Fulfilment of the criteria as reference project</t>
    </r>
  </si>
  <si>
    <r>
      <rPr>
        <sz val="9"/>
        <color rgb="FF000000"/>
        <rFont val="Verdana"/>
        <family val="2"/>
      </rPr>
      <t>Does the last deployment month lie no more than 4 years in the past?</t>
    </r>
  </si>
  <si>
    <r>
      <rPr>
        <sz val="9"/>
        <color rgb="FF000000"/>
        <rFont val="Verdana"/>
        <family val="2"/>
      </rPr>
      <t>Can the project be submitted as a reference project?</t>
    </r>
  </si>
  <si>
    <r>
      <rPr>
        <sz val="8"/>
        <color rgb="FF000000"/>
        <rFont val="Verdana"/>
        <family val="2"/>
      </rPr>
      <t>Does the minimum project duration meet the requirements that are imposed upon the level?</t>
    </r>
  </si>
  <si>
    <r>
      <rPr>
        <sz val="8"/>
        <color rgb="FF000000"/>
        <rFont val="Verdana"/>
        <family val="2"/>
      </rPr>
      <t>Does the project meet the requirements that are imposed upon the level?</t>
    </r>
  </si>
  <si>
    <r>
      <rPr>
        <sz val="8"/>
        <color rgb="FF000000"/>
        <rFont val="Verdana"/>
        <family val="2"/>
      </rPr>
      <t>Has the project been completed?</t>
    </r>
  </si>
  <si>
    <r>
      <rPr>
        <sz val="8"/>
        <color rgb="FF000000"/>
        <rFont val="Verdana"/>
        <family val="2"/>
      </rPr>
      <t>Does the last deployment month lie no more than 4 years in the past?</t>
    </r>
  </si>
  <si>
    <r>
      <rPr>
        <b/>
        <sz val="9"/>
        <color rgb="FF000000"/>
        <rFont val="Verdana"/>
        <family val="2"/>
      </rPr>
      <t xml:space="preserve">Reference person </t>
    </r>
    <r>
      <rPr>
        <sz val="9"/>
        <color theme="0" tint="-0.49995422223578601"/>
        <rFont val="Verdana"/>
        <family val="2"/>
      </rPr>
      <t>(normally principal or employer)</t>
    </r>
  </si>
  <si>
    <r>
      <rPr>
        <sz val="9"/>
        <color rgb="FF000000"/>
        <rFont val="Verdana"/>
        <family val="2"/>
      </rPr>
      <t>First name Last name</t>
    </r>
  </si>
  <si>
    <r>
      <rPr>
        <sz val="9"/>
        <color rgb="FF000000"/>
        <rFont val="Verdana"/>
        <family val="2"/>
      </rPr>
      <t>Role in the project/company</t>
    </r>
  </si>
  <si>
    <t>Project No. 2</t>
  </si>
  <si>
    <t>Project No. 10</t>
  </si>
  <si>
    <t>Project No. 9</t>
  </si>
  <si>
    <t>Project No. 8</t>
  </si>
  <si>
    <t>Project No. 7</t>
  </si>
  <si>
    <t>Project No. 6</t>
  </si>
  <si>
    <t>Project No. 5</t>
  </si>
  <si>
    <t>Project No. 4</t>
  </si>
  <si>
    <t>Project No. 3</t>
  </si>
  <si>
    <t xml:space="preserve">to </t>
  </si>
  <si>
    <t xml:space="preserve">from </t>
  </si>
  <si>
    <t xml:space="preserve">person-days </t>
  </si>
  <si>
    <t>Project Manager</t>
  </si>
  <si>
    <t>Programme Manager</t>
  </si>
  <si>
    <t>Portfolio Manager</t>
  </si>
  <si>
    <t>Deputy Project Manager</t>
  </si>
  <si>
    <t>Deputy Programme Manager</t>
  </si>
  <si>
    <t>Deputy Portfolio Manager</t>
  </si>
  <si>
    <t>Sub-Project Manager</t>
  </si>
  <si>
    <t>Co-Project Manager</t>
  </si>
  <si>
    <r>
      <rPr>
        <b/>
        <sz val="9"/>
        <color rgb="FF000000"/>
        <rFont val="Verdana"/>
        <family val="2"/>
      </rPr>
      <t xml:space="preserve">Programme complexity assessment </t>
    </r>
    <r>
      <rPr>
        <sz val="9"/>
        <color rgb="FFC00000"/>
        <rFont val="Verdana"/>
        <family val="2"/>
      </rPr>
      <t>(see information set out in the worksheet 'Tips')</t>
    </r>
  </si>
  <si>
    <r>
      <rPr>
        <b/>
        <sz val="9"/>
        <color rgb="FF000000"/>
        <rFont val="Verdana"/>
        <family val="2"/>
      </rPr>
      <t xml:space="preserve">Portfolio complexity assessment </t>
    </r>
    <r>
      <rPr>
        <sz val="9"/>
        <color rgb="FFC00000"/>
        <rFont val="Verdana"/>
        <family val="2"/>
      </rPr>
      <t>(see information set out in the worksheet 'Tips')</t>
    </r>
  </si>
  <si>
    <r>
      <rPr>
        <b/>
        <sz val="9"/>
        <rFont val="Verdana"/>
        <family val="2"/>
      </rPr>
      <t>Demonstrated programme management experience</t>
    </r>
  </si>
  <si>
    <r>
      <rPr>
        <sz val="9"/>
        <color rgb="FFC00000"/>
        <rFont val="Verdana"/>
        <family val="2"/>
      </rPr>
      <t xml:space="preserve">Programme No. 1 will be defined as the </t>
    </r>
    <r>
      <rPr>
        <sz val="9"/>
        <color rgb="FFC00000"/>
        <rFont val="Verdana"/>
        <family val="2"/>
      </rPr>
      <t>reference programme</t>
    </r>
    <r>
      <rPr>
        <sz val="9"/>
        <color theme="1"/>
        <rFont val="Verdana"/>
        <family val="2"/>
      </rPr>
      <t xml:space="preserve"> in the certification, and must be described in the Executive Summary Report. If you list 2 or 3 programmes, then programmes No. 2 and 3 must also be described in the Executive Summary Report.
The information that needs to be entered below must relate to the field </t>
    </r>
    <r>
      <rPr>
        <sz val="9"/>
        <color rgb="FFC00000"/>
        <rFont val="Verdana"/>
        <family val="2"/>
      </rPr>
      <t>for which you were personally responsible</t>
    </r>
    <r>
      <rPr>
        <sz val="9"/>
        <color theme="1"/>
        <rFont val="Verdana"/>
        <family val="2"/>
      </rPr>
      <t>.</t>
    </r>
  </si>
  <si>
    <r>
      <rPr>
        <b/>
        <sz val="9"/>
        <color rgb="FF000000"/>
        <rFont val="Verdana"/>
        <family val="2"/>
      </rPr>
      <t>Programme No. 1</t>
    </r>
  </si>
  <si>
    <r>
      <rPr>
        <sz val="9"/>
        <color rgb="FFC00000"/>
        <rFont val="Verdana"/>
        <family val="2"/>
      </rPr>
      <t>Reference programme</t>
    </r>
  </si>
  <si>
    <r>
      <rPr>
        <sz val="9"/>
        <color rgb="FF000000"/>
        <rFont val="Verdana"/>
        <family val="2"/>
      </rPr>
      <t>Name of the programme</t>
    </r>
  </si>
  <si>
    <r>
      <rPr>
        <sz val="9"/>
        <color rgb="FF000000"/>
        <rFont val="Verdana"/>
        <family val="2"/>
      </rPr>
      <t>Programme customer (company)</t>
    </r>
  </si>
  <si>
    <r>
      <rPr>
        <sz val="9"/>
        <color rgb="FF000000"/>
        <rFont val="Verdana"/>
        <family val="2"/>
      </rPr>
      <t>Programme scope</t>
    </r>
  </si>
  <si>
    <r>
      <rPr>
        <b/>
        <sz val="9"/>
        <color rgb="FF000000"/>
        <rFont val="Verdana"/>
        <family val="2"/>
      </rPr>
      <t>Information about the programme</t>
    </r>
  </si>
  <si>
    <t>Number of managed persons</t>
  </si>
  <si>
    <r>
      <rPr>
        <sz val="9"/>
        <color rgb="FF000000"/>
        <rFont val="Verdana"/>
        <family val="2"/>
      </rPr>
      <t>Investment in TCHF</t>
    </r>
  </si>
  <si>
    <r>
      <rPr>
        <sz val="9"/>
        <color rgb="FF000000"/>
        <rFont val="Verdana"/>
        <family val="2"/>
      </rPr>
      <t>planned</t>
    </r>
  </si>
  <si>
    <r>
      <rPr>
        <sz val="8"/>
        <color rgb="FF000000"/>
        <rFont val="Verdana"/>
        <family val="2"/>
      </rPr>
      <t>Investment in TCHF</t>
    </r>
  </si>
  <si>
    <r>
      <rPr>
        <sz val="8"/>
        <color rgb="FF000000"/>
        <rFont val="Verdana"/>
        <family val="2"/>
      </rPr>
      <t>directly</t>
    </r>
  </si>
  <si>
    <r>
      <rPr>
        <sz val="8"/>
        <color rgb="FF000000"/>
        <rFont val="Verdana"/>
        <family val="2"/>
      </rPr>
      <t>indirectly</t>
    </r>
  </si>
  <si>
    <r>
      <rPr>
        <sz val="8"/>
        <color rgb="FF000000"/>
        <rFont val="Verdana"/>
        <family val="2"/>
      </rPr>
      <t>planned</t>
    </r>
  </si>
  <si>
    <r>
      <rPr>
        <sz val="9"/>
        <color rgb="FF000000"/>
        <rFont val="Verdana"/>
        <family val="2"/>
      </rPr>
      <t>Effective programme duration</t>
    </r>
  </si>
  <si>
    <r>
      <rPr>
        <sz val="9"/>
        <color rgb="FF000000"/>
        <rFont val="Verdana"/>
        <family val="2"/>
      </rPr>
      <t>Programme scope and number of persons managed</t>
    </r>
  </si>
  <si>
    <r>
      <rPr>
        <sz val="9"/>
        <color rgb="FF000000"/>
        <rFont val="Verdana"/>
        <family val="2"/>
      </rPr>
      <t>Annual investment volume (calculated from the project list shown below)</t>
    </r>
  </si>
  <si>
    <r>
      <rPr>
        <sz val="9"/>
        <color rgb="FF000000"/>
        <rFont val="Verdana"/>
        <family val="2"/>
      </rPr>
      <t>Number of different project types</t>
    </r>
  </si>
  <si>
    <r>
      <rPr>
        <sz val="9"/>
        <color rgb="FF000000"/>
        <rFont val="Verdana"/>
        <family val="2"/>
      </rPr>
      <t>Programme of strategic importance</t>
    </r>
  </si>
  <si>
    <r>
      <rPr>
        <b/>
        <sz val="9"/>
        <color rgb="FF000000"/>
        <rFont val="Verdana"/>
        <family val="2"/>
      </rPr>
      <t>Your role(s) in the programme</t>
    </r>
  </si>
  <si>
    <t xml:space="preserve">Number of projects of strategic importance </t>
  </si>
  <si>
    <r>
      <rPr>
        <sz val="9"/>
        <color rgb="FF000000"/>
        <rFont val="Verdana"/>
        <family val="2"/>
      </rPr>
      <t>hours/month</t>
    </r>
  </si>
  <si>
    <r>
      <rPr>
        <b/>
        <sz val="9"/>
        <color rgb="FF000000"/>
        <rFont val="Verdana"/>
        <family val="2"/>
      </rPr>
      <t>Project list</t>
    </r>
  </si>
  <si>
    <r>
      <rPr>
        <sz val="9"/>
        <color rgb="FF000000"/>
        <rFont val="Verdana"/>
        <family val="2"/>
      </rPr>
      <t>No.</t>
    </r>
  </si>
  <si>
    <r>
      <rPr>
        <sz val="9"/>
        <color rgb="FF000000"/>
        <rFont val="Verdana"/>
        <family val="2"/>
      </rPr>
      <t>Strategic</t>
    </r>
  </si>
  <si>
    <r>
      <rPr>
        <sz val="9"/>
        <color rgb="FF000000"/>
        <rFont val="Verdana"/>
        <family val="2"/>
      </rPr>
      <t>Duration</t>
    </r>
  </si>
  <si>
    <r>
      <rPr>
        <sz val="9"/>
        <color rgb="FF000000"/>
        <rFont val="Verdana"/>
        <family val="2"/>
      </rPr>
      <t>from</t>
    </r>
  </si>
  <si>
    <t>Person-days</t>
  </si>
  <si>
    <r>
      <rPr>
        <sz val="9"/>
        <color rgb="FF000000"/>
        <rFont val="Verdana"/>
        <family val="2"/>
      </rPr>
      <t>Programme workload outside the projects</t>
    </r>
  </si>
  <si>
    <r>
      <rPr>
        <sz val="9"/>
        <color rgb="FF000000"/>
        <rFont val="Verdana"/>
        <family val="2"/>
      </rPr>
      <t>Role in the programme/company</t>
    </r>
  </si>
  <si>
    <r>
      <rPr>
        <b/>
        <sz val="9"/>
        <color rgb="FF000000"/>
        <rFont val="Verdana"/>
        <family val="2"/>
      </rPr>
      <t>Fulfilment of the criteria as reference programme</t>
    </r>
  </si>
  <si>
    <r>
      <rPr>
        <sz val="9"/>
        <color rgb="FF000000"/>
        <rFont val="Verdana"/>
        <family val="2"/>
      </rPr>
      <t>Does the programme meet the requirements that are imposed upon the level?</t>
    </r>
  </si>
  <si>
    <r>
      <rPr>
        <sz val="9"/>
        <color rgb="FF000000"/>
        <rFont val="Verdana"/>
        <family val="2"/>
      </rPr>
      <t>Does the minimum programme duration meet the requirements that are imposed upon the level?</t>
    </r>
  </si>
  <si>
    <r>
      <rPr>
        <sz val="9"/>
        <color rgb="FF000000"/>
        <rFont val="Verdana"/>
        <family val="2"/>
      </rPr>
      <t>Can the programme be submitted as a reference project?</t>
    </r>
  </si>
  <si>
    <t>Programme No. 3</t>
  </si>
  <si>
    <t>Programme No. 2</t>
  </si>
  <si>
    <r>
      <rPr>
        <b/>
        <sz val="9"/>
        <rFont val="Verdana"/>
        <family val="2"/>
      </rPr>
      <t>Demonstrated portfolio management experience</t>
    </r>
  </si>
  <si>
    <r>
      <rPr>
        <sz val="9"/>
        <color rgb="FFC00000"/>
        <rFont val="Verdana"/>
        <family val="2"/>
      </rPr>
      <t xml:space="preserve">Portfolio No. 1 will be defined as the </t>
    </r>
    <r>
      <rPr>
        <sz val="9"/>
        <color rgb="FFC00000"/>
        <rFont val="Verdana"/>
        <family val="2"/>
      </rPr>
      <t>reference portfolio</t>
    </r>
    <r>
      <rPr>
        <sz val="9"/>
        <color theme="1"/>
        <rFont val="Verdana"/>
        <family val="2"/>
      </rPr>
      <t xml:space="preserve"> in the certification, and must be described in the Executive Summary Report. If you list 2 or 3 portfolios, then portfolios No. 2 and 3 must also be described in the Executive Summary Report.
The information that needs to be entered below must relate to the field </t>
    </r>
    <r>
      <rPr>
        <sz val="9"/>
        <color rgb="FFC00000"/>
        <rFont val="Verdana"/>
        <family val="2"/>
      </rPr>
      <t>for which you were personally responsible</t>
    </r>
    <r>
      <rPr>
        <sz val="9"/>
        <color theme="1"/>
        <rFont val="Verdana"/>
        <family val="2"/>
      </rPr>
      <t xml:space="preserve">. </t>
    </r>
  </si>
  <si>
    <r>
      <rPr>
        <sz val="9"/>
        <color rgb="FFC00000"/>
        <rFont val="Verdana"/>
        <family val="2"/>
      </rPr>
      <t>Reference portfolio</t>
    </r>
  </si>
  <si>
    <r>
      <rPr>
        <b/>
        <sz val="9"/>
        <color rgb="FF000000"/>
        <rFont val="Verdana"/>
        <family val="2"/>
      </rPr>
      <t>Portfolio No. 1</t>
    </r>
  </si>
  <si>
    <r>
      <rPr>
        <sz val="9"/>
        <color rgb="FF000000"/>
        <rFont val="Verdana"/>
        <family val="2"/>
      </rPr>
      <t>Name of the portfolio</t>
    </r>
  </si>
  <si>
    <r>
      <rPr>
        <sz val="9"/>
        <color rgb="FF000000"/>
        <rFont val="Verdana"/>
        <family val="2"/>
      </rPr>
      <t>Portfolio client (company)</t>
    </r>
  </si>
  <si>
    <r>
      <rPr>
        <sz val="9"/>
        <color rgb="FF000000"/>
        <rFont val="Verdana"/>
        <family val="2"/>
      </rPr>
      <t>Portfolio scope</t>
    </r>
  </si>
  <si>
    <r>
      <rPr>
        <b/>
        <sz val="9"/>
        <color rgb="FF000000"/>
        <rFont val="Verdana"/>
        <family val="2"/>
      </rPr>
      <t>Information about the portfolio</t>
    </r>
  </si>
  <si>
    <r>
      <rPr>
        <sz val="9"/>
        <color rgb="FF000000"/>
        <rFont val="Verdana"/>
        <family val="2"/>
      </rPr>
      <t>Effective portfolio duration</t>
    </r>
  </si>
  <si>
    <r>
      <rPr>
        <sz val="9"/>
        <color rgb="FF000000"/>
        <rFont val="Verdana"/>
        <family val="2"/>
      </rPr>
      <t>Portfolio scope and number of persons managed</t>
    </r>
  </si>
  <si>
    <r>
      <rPr>
        <sz val="9"/>
        <color rgb="FF000000"/>
        <rFont val="Verdana"/>
        <family val="2"/>
      </rPr>
      <t>Portfolio of strategic importance</t>
    </r>
  </si>
  <si>
    <r>
      <rPr>
        <b/>
        <sz val="9"/>
        <color rgb="FF000000"/>
        <rFont val="Verdana"/>
        <family val="2"/>
      </rPr>
      <t>Your role(s) in the portfolio</t>
    </r>
  </si>
  <si>
    <t>Portfolio workload outside the projects</t>
  </si>
  <si>
    <r>
      <rPr>
        <b/>
        <sz val="9"/>
        <color rgb="FF000000"/>
        <rFont val="Verdana"/>
        <family val="2"/>
      </rPr>
      <t>Fulfilment of the criteria as reference portfolio</t>
    </r>
  </si>
  <si>
    <r>
      <rPr>
        <sz val="9"/>
        <color rgb="FF000000"/>
        <rFont val="Verdana"/>
        <family val="2"/>
      </rPr>
      <t>Does the portfolio meet the requirements that are imposed upon the level?</t>
    </r>
  </si>
  <si>
    <r>
      <rPr>
        <sz val="9"/>
        <color rgb="FF000000"/>
        <rFont val="Verdana"/>
        <family val="2"/>
      </rPr>
      <t>Does the minimum portfolio duration meet the requirements that are imposed upon the level?</t>
    </r>
  </si>
  <si>
    <r>
      <rPr>
        <sz val="9"/>
        <color rgb="FF000000"/>
        <rFont val="Verdana"/>
        <family val="2"/>
      </rPr>
      <t>Can the portfolio be submitted as a reference project?</t>
    </r>
  </si>
  <si>
    <r>
      <rPr>
        <sz val="9"/>
        <color rgb="FF000000"/>
        <rFont val="Verdana"/>
        <family val="2"/>
      </rPr>
      <t>Role in the portfolio/company</t>
    </r>
  </si>
  <si>
    <t>Portfolio No. 3</t>
  </si>
  <si>
    <t>Portfolio No. 2</t>
  </si>
  <si>
    <r>
      <rPr>
        <b/>
        <sz val="9"/>
        <color rgb="FF000000"/>
        <rFont val="Verdana"/>
        <family val="2"/>
      </rPr>
      <t>Self-assessment project management</t>
    </r>
  </si>
  <si>
    <t>Chapter
in ICB4</t>
  </si>
  <si>
    <r>
      <t xml:space="preserve">Please complete the self-assessment for those </t>
    </r>
    <r>
      <rPr>
        <sz val="9"/>
        <color rgb="FFC00000"/>
        <rFont val="Verdana"/>
        <family val="2"/>
      </rPr>
      <t xml:space="preserve">domain </t>
    </r>
    <r>
      <rPr>
        <sz val="9"/>
        <color theme="1"/>
        <rFont val="Verdana"/>
        <family val="2"/>
      </rPr>
      <t xml:space="preserve"> - project management, programme management or portfolio management - </t>
    </r>
    <r>
      <rPr>
        <sz val="9"/>
        <color rgb="FFC00000"/>
        <rFont val="Verdana"/>
        <family val="2"/>
      </rPr>
      <t xml:space="preserve">in full </t>
    </r>
    <r>
      <rPr>
        <sz val="9"/>
        <color theme="1"/>
        <rFont val="Verdana"/>
        <family val="2"/>
      </rPr>
      <t>for which you are submitting the certification application.</t>
    </r>
  </si>
  <si>
    <t>Self-assessment programme management</t>
  </si>
  <si>
    <t>Perspective</t>
  </si>
  <si>
    <t>Strategy</t>
  </si>
  <si>
    <t>Align with organisational mission and vision</t>
  </si>
  <si>
    <t>Identify and exploit opportunities to influence organisational strategy</t>
  </si>
  <si>
    <t>Develop and ensure the ongoing validity of the business / organisational justification</t>
  </si>
  <si>
    <t>Determine, assess and review critical success factors</t>
  </si>
  <si>
    <t>Determine, assess and review key performance indicators</t>
  </si>
  <si>
    <t>Governance, structures and processes</t>
  </si>
  <si>
    <t>Know the principles of project management and the way in which they are implemented</t>
  </si>
  <si>
    <t>Know and apply the principles of programme management and the way in which they are implemented</t>
  </si>
  <si>
    <t>Know and apply the principles of portfolio management and the way in which they are implemented</t>
  </si>
  <si>
    <t>Supporting functions</t>
  </si>
  <si>
    <t xml:space="preserve">Align the project with the organisation’s decision-making and reporting structures and quality requirements </t>
  </si>
  <si>
    <t>Align the project with human resource processes and functions</t>
  </si>
  <si>
    <t xml:space="preserve">Align the project with finance and control processes and functions </t>
  </si>
  <si>
    <t>Compliance, standards and regulations</t>
  </si>
  <si>
    <t xml:space="preserve">Identify and ensure that the project complies with all relevant legislation </t>
  </si>
  <si>
    <t xml:space="preserve">Identify and ensure that the project complies with all relevant health, safety, security and environmental regulations (HSSE) </t>
  </si>
  <si>
    <t>Identify and ensure that the project complies with all relevant codes of conduct and professional regulation</t>
  </si>
  <si>
    <t>Identify and ensure that the project complies with relevant sustainability principles and objectives</t>
  </si>
  <si>
    <t>Assess, use and develop professional standards and tools for the project</t>
  </si>
  <si>
    <t>Assess, benchmark and improve the organisational project management competence</t>
  </si>
  <si>
    <t>Power and interest</t>
  </si>
  <si>
    <t xml:space="preserve">Assess the personal ambitions and interests of others and the potential impact of these on the project </t>
  </si>
  <si>
    <t>Assess the informal influence of individuals and groups and its potential impact on the project</t>
  </si>
  <si>
    <t xml:space="preserve">Assess the personalities and working styles of others and employ them to the benefit of the project </t>
  </si>
  <si>
    <t>Culture and values</t>
  </si>
  <si>
    <t>Assess the culture and values of the society and their implications for the project</t>
  </si>
  <si>
    <t>Align the project with the formal culture and corporate values of the organisation</t>
  </si>
  <si>
    <t>Assess the informal culture and values of the organisation and their implications for the project</t>
  </si>
  <si>
    <t>People</t>
  </si>
  <si>
    <t>Self-reflection and self-management</t>
  </si>
  <si>
    <t>Identify and reflect on the ways in which own values and experiences affect the work</t>
  </si>
  <si>
    <t>Build self-confidence on the basis of personal strengths and weaknesses</t>
  </si>
  <si>
    <t>Identify and reflect on personal motivations to set personal goals and keep focus</t>
  </si>
  <si>
    <t>Organise personal work depending on the situation and own resources</t>
  </si>
  <si>
    <t>Take responsibility for personal learning and development</t>
  </si>
  <si>
    <t>Personal integrity and reliability</t>
  </si>
  <si>
    <t>Acknowledge and apply ethical values to all decisions and actions</t>
  </si>
  <si>
    <t>Promote the sustainability of outputs and outcomes</t>
  </si>
  <si>
    <t>Take responsibility for own decisions and actions</t>
  </si>
  <si>
    <t>Act, take decisions and communicate in a consistent way</t>
  </si>
  <si>
    <t>Complete tasks thoroughly in order to build confidence with others</t>
  </si>
  <si>
    <t>Personal communication</t>
  </si>
  <si>
    <t>Provide clear and structured information to others and verify their understanding</t>
  </si>
  <si>
    <t>Facilitate and promote open communication</t>
  </si>
  <si>
    <t>Choose communication styles and channels to meet the needs of the audience, situation and management level</t>
  </si>
  <si>
    <t>Communicate effectively with virtual teams</t>
  </si>
  <si>
    <t>Employ humour and sense of perspective when appropriate</t>
  </si>
  <si>
    <t>Relationships and engagement</t>
  </si>
  <si>
    <t>Initiate and develop personal and professional relationships</t>
  </si>
  <si>
    <t>Build, facilitate and contribute to social networks</t>
  </si>
  <si>
    <t>Demonstrate empathy through listening, understanding and support</t>
  </si>
  <si>
    <t>Show confidence and respect by encouraging others to share their opinions or concerns</t>
  </si>
  <si>
    <t>Share own vision and goals in order to gain the engagement and commitment of others</t>
  </si>
  <si>
    <t>Leadership</t>
  </si>
  <si>
    <t>Teamwork</t>
  </si>
  <si>
    <t>Initiate actions and proactively offer help and advice</t>
  </si>
  <si>
    <t>Take ownership and show commitment</t>
  </si>
  <si>
    <t>Provide direction, coaching and mentoring to guide and improve the work of individuals and teams</t>
  </si>
  <si>
    <t>Exert appropriate power and influence over others to achieve the goals</t>
  </si>
  <si>
    <t>Make, enforce and review decisions</t>
  </si>
  <si>
    <t>Select and build the team</t>
  </si>
  <si>
    <t>Promote cooperation and networking between team members</t>
  </si>
  <si>
    <t>Support, facilitate and review the development of the team and its members</t>
  </si>
  <si>
    <t>Empower teams by delegating tasks and responsibilities</t>
  </si>
  <si>
    <t>Recognise errors to facilitate learning from mistakes</t>
  </si>
  <si>
    <t>Conflict and crisis</t>
  </si>
  <si>
    <t>Anticipate and possibly prevent conflicts and crises</t>
  </si>
  <si>
    <t>Analyse the causes and consequences of conflicts and crises and select appropriate response(s)</t>
  </si>
  <si>
    <t>Mediate and resolve conflicts and crises and/or their impact</t>
  </si>
  <si>
    <t>Identify and share learning from conflicts and crises in order to improve future practice</t>
  </si>
  <si>
    <t>Resourcefulness</t>
  </si>
  <si>
    <t>Stimulate and support an open and creative environment</t>
  </si>
  <si>
    <t>Apply conceptual thinking to define situations and strategies</t>
  </si>
  <si>
    <t>Apply analytic techniques to analysing situations, financial and organisational data and trends</t>
  </si>
  <si>
    <t>Promote and apply creative techniques to find alternatives and solutions</t>
  </si>
  <si>
    <t>Promote a holistic view of the project and its context to improve decision-making</t>
  </si>
  <si>
    <t>Negotiation</t>
  </si>
  <si>
    <t>Results orientation</t>
  </si>
  <si>
    <t>Identify and analyse the interests of all parties involved in the negotiation</t>
  </si>
  <si>
    <t>Develop and evaluate options and alternatives with the potential to meet the needs of all parties</t>
  </si>
  <si>
    <t>Define a negotiation strategy in line with own objectives that is acceptable to all parties involved</t>
  </si>
  <si>
    <t>Reach negotiated agreements with other parties that are in line with own objectives</t>
  </si>
  <si>
    <t>Detect and exploit additional selling and acquisition possibilities</t>
  </si>
  <si>
    <t>Evaluate all decisions and actions against their impact on project success and the objectives of the organisation</t>
  </si>
  <si>
    <t>Balance needs and means to optimise outcomes and success</t>
  </si>
  <si>
    <t>Create and maintain a healthy, safe and productive working environment</t>
  </si>
  <si>
    <t>Promote and ‘sell’ the project, its processes and outcomes</t>
  </si>
  <si>
    <t>Deliver results and get acceptance</t>
  </si>
  <si>
    <t>Practice</t>
  </si>
  <si>
    <t>Project design</t>
  </si>
  <si>
    <t>Acknowledge, prioritise and review success criteria</t>
  </si>
  <si>
    <t>Review, apply and exchange lessons learned from and with other projects</t>
  </si>
  <si>
    <t>Determine complexity and its consequences for the approach</t>
  </si>
  <si>
    <t>Select and review the overall project management approach</t>
  </si>
  <si>
    <t>Design the project execution architecture</t>
  </si>
  <si>
    <t>Requirements and objectives</t>
  </si>
  <si>
    <t>Define and develop the project goal hierarchy</t>
  </si>
  <si>
    <t>Identify and analyse the project stakeholder needs and requirements</t>
  </si>
  <si>
    <t>Prioritise and decide on requirements and acceptance criteria</t>
  </si>
  <si>
    <t>Scope</t>
  </si>
  <si>
    <t>Define the project deliverables</t>
  </si>
  <si>
    <t>Structure the project scope</t>
  </si>
  <si>
    <t>Define the work packages of the project</t>
  </si>
  <si>
    <t>Establish and maintain scope configuration</t>
  </si>
  <si>
    <t>Time</t>
  </si>
  <si>
    <t>Establish the activities required to deliver the project</t>
  </si>
  <si>
    <t>Determine the work effort and duration of activities</t>
  </si>
  <si>
    <t>Decide on schedule and stage approach</t>
  </si>
  <si>
    <t>Sequence project activities and create a schedule</t>
  </si>
  <si>
    <t>Monitor progress against the schedule and make any necessary adjustments</t>
  </si>
  <si>
    <t>Organisation and information</t>
  </si>
  <si>
    <t>Assess and determine the needs of stakeholders relating to information and documentation</t>
  </si>
  <si>
    <t>Define the structure, roles and responsibilities within the project</t>
  </si>
  <si>
    <t>Establish infrastructure, processes and systems for information flow</t>
  </si>
  <si>
    <t>Implement, monitor and maintain the organisation of the project</t>
  </si>
  <si>
    <t>Quality</t>
  </si>
  <si>
    <t>Develop and monitor the implementation of and revise a quality management plan for the project</t>
  </si>
  <si>
    <t xml:space="preserve">Review the project and its deliverables to ensure that they continue to meet the requirements of the quality management plan </t>
  </si>
  <si>
    <t>Verify the achievement of project quality objectives and recommend any necessary corrective and/or preventive actions</t>
  </si>
  <si>
    <t>Plan and organise the validation of project outcomes</t>
  </si>
  <si>
    <t>Ensure quality throughout the project</t>
  </si>
  <si>
    <t>Finance</t>
  </si>
  <si>
    <t xml:space="preserve">Estimate project costs </t>
  </si>
  <si>
    <t>Establish the project budget</t>
  </si>
  <si>
    <t>Secure project funding</t>
  </si>
  <si>
    <t>Develop, establish and maintain a financial management and reporting system for the project</t>
  </si>
  <si>
    <t>Monitor project financials in order to identify and correct deviations from the project plan</t>
  </si>
  <si>
    <t>Resources</t>
  </si>
  <si>
    <t>Develop strategic resource plan to deliver the project</t>
  </si>
  <si>
    <t>Define the quality and quantity of resources required</t>
  </si>
  <si>
    <t>Identify the potential sources of resources and negotiate their acquisition</t>
  </si>
  <si>
    <t xml:space="preserve">Allocate and distribute resources according to defined need </t>
  </si>
  <si>
    <t>Evaluate resource usage and take any necessary corrective actions</t>
  </si>
  <si>
    <t>Procurement</t>
  </si>
  <si>
    <t>Agree on procurement needs, options and processes</t>
  </si>
  <si>
    <t>Contribute to the evaluation and selection of suppliers and partners</t>
  </si>
  <si>
    <t>Contribute to the negotiation and agreement of contractual terms and conditions that meet project objectives</t>
  </si>
  <si>
    <t>Supervise the execution of contracts, address issues and seek redress where necessary</t>
  </si>
  <si>
    <t>Plan and control</t>
  </si>
  <si>
    <t>Start the project and develop and get agreement on the project management plan</t>
  </si>
  <si>
    <t>Initiate and manage the transition to a new project phase</t>
  </si>
  <si>
    <t>Control project performance against the project plan and take any necessary remedial actions</t>
  </si>
  <si>
    <t>Report on project progress</t>
  </si>
  <si>
    <t>Assess, get agreement on and implement project changes</t>
  </si>
  <si>
    <t>Close and evaluate a phase or the project</t>
  </si>
  <si>
    <t>Risk and opportunity</t>
  </si>
  <si>
    <t>Develop and implement a risk management framework</t>
  </si>
  <si>
    <t>Identify risks and opportunities</t>
  </si>
  <si>
    <t>Assess the probability and impact of risks and opportunities</t>
  </si>
  <si>
    <t>Select strategies and implement response plans to address risks and opportunities</t>
  </si>
  <si>
    <t>Evaluate and monitor risks, opportunities and implemented responses</t>
  </si>
  <si>
    <t>Stakeholders</t>
  </si>
  <si>
    <t>Identify stakeholders and analyse their interests and influence</t>
  </si>
  <si>
    <t>Develop and maintain a stakeholder strategy and communication plan</t>
  </si>
  <si>
    <t>Engage with the executive, sponsors and higher management to gain commitment and to manage interests and expectations</t>
  </si>
  <si>
    <t>Engage with users, partners, suppliers and other stakeholders to gain their cooperation and commitment</t>
  </si>
  <si>
    <t>Organise and maintain networks and alliances</t>
  </si>
  <si>
    <t>Change and transformation</t>
  </si>
  <si>
    <t>Assess the adaptability to change of the organisation(s)</t>
  </si>
  <si>
    <t>Identify change requirements and transformation opportunities</t>
  </si>
  <si>
    <t>Develop change or transformation strategy</t>
  </si>
  <si>
    <t>Implement change or transformation management strategy</t>
  </si>
  <si>
    <t>Know the principles of programme management and the way they are implemented and apply</t>
  </si>
  <si>
    <t>Know and apply the principles of project management and the way they are implemented</t>
  </si>
  <si>
    <t>Know the principles of portfolio management and the way they are implemented</t>
  </si>
  <si>
    <t>Align the project with the organisation’s decision-making and reporting structures and quality requirements</t>
  </si>
  <si>
    <t>Align the programme with human resource processes and functions</t>
  </si>
  <si>
    <t>Knows the boundaries between the temporary organisation and the human resource function</t>
  </si>
  <si>
    <t>Identify and ensure that the programme and each component within it complies with all relevant legislation</t>
  </si>
  <si>
    <t>Identify and ensure that the programme and each component complies with all relevant health, safety, security and environmental regulations (HSSE)</t>
  </si>
  <si>
    <t>Identify and ensure that the programme and each component within it complies with all relevant codes of conduct and professional regulations</t>
  </si>
  <si>
    <t>Identify and ensure that the programme complies with relevant sustainability principles and objectives</t>
  </si>
  <si>
    <t>Assess, use and develop professional standards and tools for the programme</t>
  </si>
  <si>
    <t>Assess, benchmark and improve the organisational programme management competence</t>
  </si>
  <si>
    <t>Assess the personal ambitions and interests of others and the potential impact of these on the programme</t>
  </si>
  <si>
    <t>Assess the informal influence of individuals and groups and its potential impact on the programme</t>
  </si>
  <si>
    <t>Assess the personalities and working styles of others and employ them to the benefit of the programme</t>
  </si>
  <si>
    <t>Align the programme with the formal culture and corporate values of the coordinating organisations</t>
  </si>
  <si>
    <t>5.3</t>
  </si>
  <si>
    <t>5.3.1</t>
  </si>
  <si>
    <t>5.3.1.1</t>
  </si>
  <si>
    <t>5.3.1.2</t>
  </si>
  <si>
    <t>5.3.1.3</t>
  </si>
  <si>
    <t>5.3.1.4</t>
  </si>
  <si>
    <t>5.3.1.5</t>
  </si>
  <si>
    <t>5.3.2</t>
  </si>
  <si>
    <t>5.3.2.1</t>
  </si>
  <si>
    <t>5.3.2.2</t>
  </si>
  <si>
    <t>5.3.2.3</t>
  </si>
  <si>
    <t>5.3.2.4</t>
  </si>
  <si>
    <t>5.3.2.5</t>
  </si>
  <si>
    <t>5.3.2.6</t>
  </si>
  <si>
    <t>5.3.2.7</t>
  </si>
  <si>
    <t>5.3.3</t>
  </si>
  <si>
    <t>5.3.3.1</t>
  </si>
  <si>
    <t>5.3.3.2</t>
  </si>
  <si>
    <t>5.3.3.3</t>
  </si>
  <si>
    <t>5.3.3.4</t>
  </si>
  <si>
    <t>5.3.3.5</t>
  </si>
  <si>
    <t>5.3.3.6</t>
  </si>
  <si>
    <t>5.3.4</t>
  </si>
  <si>
    <t>5.3.4.1</t>
  </si>
  <si>
    <t>5.3.4.2</t>
  </si>
  <si>
    <t>5.3.4.3</t>
  </si>
  <si>
    <t>5.3.5</t>
  </si>
  <si>
    <t>5.3.5.1</t>
  </si>
  <si>
    <t>5.3.5.2</t>
  </si>
  <si>
    <t>5.3.5.3</t>
  </si>
  <si>
    <t>5.4</t>
  </si>
  <si>
    <t>5.4.1</t>
  </si>
  <si>
    <t>5.4.1.1</t>
  </si>
  <si>
    <t>5.4.1.2</t>
  </si>
  <si>
    <t>5.4.1.3</t>
  </si>
  <si>
    <t>5.4.1.4</t>
  </si>
  <si>
    <t>5.4.1.5</t>
  </si>
  <si>
    <t>5.4.2</t>
  </si>
  <si>
    <t>5.4.2.1</t>
  </si>
  <si>
    <t>5.4.2.2</t>
  </si>
  <si>
    <t>5.4.2.3</t>
  </si>
  <si>
    <t>5.4.2.4</t>
  </si>
  <si>
    <t>5.4.2.5</t>
  </si>
  <si>
    <t>5.4.3</t>
  </si>
  <si>
    <t>5.4.3.1</t>
  </si>
  <si>
    <t>5.4.3.2</t>
  </si>
  <si>
    <t>5.4.3.3</t>
  </si>
  <si>
    <t>5.4.3.4</t>
  </si>
  <si>
    <t>5.4.3.5</t>
  </si>
  <si>
    <t>5.4.4</t>
  </si>
  <si>
    <t>5.4.4.1</t>
  </si>
  <si>
    <t>5.4.4.2</t>
  </si>
  <si>
    <t>5.4.4.3</t>
  </si>
  <si>
    <t>5.4.4.4</t>
  </si>
  <si>
    <t>5.4.4.5</t>
  </si>
  <si>
    <t>5.4.5</t>
  </si>
  <si>
    <t>5.4.5.1</t>
  </si>
  <si>
    <t>5.4.5.2</t>
  </si>
  <si>
    <t>5.4.5.3</t>
  </si>
  <si>
    <t>5.4.5.4</t>
  </si>
  <si>
    <t>5.4.5.5</t>
  </si>
  <si>
    <t>5.4.6</t>
  </si>
  <si>
    <t>5.4.6.1</t>
  </si>
  <si>
    <t>5.4.6.2</t>
  </si>
  <si>
    <t>5.4.6.3</t>
  </si>
  <si>
    <t>5.4.6.4</t>
  </si>
  <si>
    <t>5.4.6.5</t>
  </si>
  <si>
    <t>5.4.7</t>
  </si>
  <si>
    <t>5.4.7.1</t>
  </si>
  <si>
    <t>5.4.7.2</t>
  </si>
  <si>
    <t>5.4.7.3</t>
  </si>
  <si>
    <t>5.4.7.4</t>
  </si>
  <si>
    <t>5.4.8</t>
  </si>
  <si>
    <t>5.4.8.1</t>
  </si>
  <si>
    <t>5.4.8.2</t>
  </si>
  <si>
    <t>5.4.8.3</t>
  </si>
  <si>
    <t>5.4.8.4</t>
  </si>
  <si>
    <t>5.4.8.5</t>
  </si>
  <si>
    <t>5.4.9</t>
  </si>
  <si>
    <t>5.4.9.1</t>
  </si>
  <si>
    <t>5.4.9.2</t>
  </si>
  <si>
    <t>5.4.9.3</t>
  </si>
  <si>
    <t>5.4.9.4</t>
  </si>
  <si>
    <t>5.4.9.5</t>
  </si>
  <si>
    <t>5.4.10</t>
  </si>
  <si>
    <t>5.4.10.1</t>
  </si>
  <si>
    <t>5.4.10.2</t>
  </si>
  <si>
    <t>5.4.10.3</t>
  </si>
  <si>
    <t>5.4.10.4</t>
  </si>
  <si>
    <t>5.4.10.5</t>
  </si>
  <si>
    <t>5.5</t>
  </si>
  <si>
    <t>5.5.1</t>
  </si>
  <si>
    <t>5.5.1.1</t>
  </si>
  <si>
    <t>5.5.1.2</t>
  </si>
  <si>
    <t>5.5.1.3</t>
  </si>
  <si>
    <t>5.5.1.4</t>
  </si>
  <si>
    <t>5.5.1.5</t>
  </si>
  <si>
    <t>5.5.1.6</t>
  </si>
  <si>
    <t>5.5.1.7</t>
  </si>
  <si>
    <t>5.5.1.8</t>
  </si>
  <si>
    <t>5.5.2</t>
  </si>
  <si>
    <t>5.5.2.1</t>
  </si>
  <si>
    <t>5.5.2.2</t>
  </si>
  <si>
    <t>5.5.2.3</t>
  </si>
  <si>
    <t>5.5.2.4</t>
  </si>
  <si>
    <t>5.5.2.5</t>
  </si>
  <si>
    <t>5.5.3</t>
  </si>
  <si>
    <t>5.5.3.1</t>
  </si>
  <si>
    <t>5.5.3.2</t>
  </si>
  <si>
    <t>5.5.3.3</t>
  </si>
  <si>
    <t>5.5.3.4</t>
  </si>
  <si>
    <t>5.5.4</t>
  </si>
  <si>
    <t>5.5.4.1</t>
  </si>
  <si>
    <t>5.5.4.2</t>
  </si>
  <si>
    <t>5.5.4.3</t>
  </si>
  <si>
    <t>5.5.5</t>
  </si>
  <si>
    <t>5.5.5.1</t>
  </si>
  <si>
    <t>5.5.5.2</t>
  </si>
  <si>
    <t>5.5.5.3</t>
  </si>
  <si>
    <t>5.5.5.4</t>
  </si>
  <si>
    <t>5.5.6</t>
  </si>
  <si>
    <t>5.5.6.1</t>
  </si>
  <si>
    <t>5.5.6.2</t>
  </si>
  <si>
    <t>5.5.7</t>
  </si>
  <si>
    <t>5.5.7.1</t>
  </si>
  <si>
    <t>5.5.7.2</t>
  </si>
  <si>
    <t>5.5.7.3</t>
  </si>
  <si>
    <t>5.5.7.4</t>
  </si>
  <si>
    <t>5.5.7.5</t>
  </si>
  <si>
    <t>5.5.8</t>
  </si>
  <si>
    <t>5.5.8.1</t>
  </si>
  <si>
    <t>5.5.8.2</t>
  </si>
  <si>
    <t>5.5.8.3</t>
  </si>
  <si>
    <t>5.5.8.4</t>
  </si>
  <si>
    <t>5.5.8.5</t>
  </si>
  <si>
    <t>5.5.9</t>
  </si>
  <si>
    <t>5.5.9.1</t>
  </si>
  <si>
    <t>5.5.9.2</t>
  </si>
  <si>
    <t>5.5.9.3</t>
  </si>
  <si>
    <t>5.5.10</t>
  </si>
  <si>
    <t>5.5.10.1</t>
  </si>
  <si>
    <t>5.5.10.2</t>
  </si>
  <si>
    <t>5.5.10.3</t>
  </si>
  <si>
    <t>5.5.10.4</t>
  </si>
  <si>
    <t>5.5.10.5</t>
  </si>
  <si>
    <t>5.5.11</t>
  </si>
  <si>
    <t>5.5.11.1</t>
  </si>
  <si>
    <t>5.5.11.2</t>
  </si>
  <si>
    <t>5.5.11.3</t>
  </si>
  <si>
    <t>5.5.11.4</t>
  </si>
  <si>
    <t>5.5.11.5</t>
  </si>
  <si>
    <t>5.5.12</t>
  </si>
  <si>
    <t>5.5.12.1</t>
  </si>
  <si>
    <t>5.5.12.2</t>
  </si>
  <si>
    <t>5.5.12.3</t>
  </si>
  <si>
    <t>5.5.12.4</t>
  </si>
  <si>
    <t>5.5.12.5</t>
  </si>
  <si>
    <t>5.5.13</t>
  </si>
  <si>
    <t>5.5.13.1</t>
  </si>
  <si>
    <t>5.5.13.2</t>
  </si>
  <si>
    <t>5.5.13.3</t>
  </si>
  <si>
    <t>5.5.13.4</t>
  </si>
  <si>
    <t>5.5.14</t>
  </si>
  <si>
    <t>5.5.14.1</t>
  </si>
  <si>
    <t>5.5.14.2</t>
  </si>
  <si>
    <t>5.5.14.3</t>
  </si>
  <si>
    <t>5.5.14.4</t>
  </si>
  <si>
    <t>6.3</t>
  </si>
  <si>
    <t>6.3.1</t>
  </si>
  <si>
    <t>6.3.1.1</t>
  </si>
  <si>
    <t>6.3.1.2</t>
  </si>
  <si>
    <t>6.3.1.3</t>
  </si>
  <si>
    <t>6.3.1.4</t>
  </si>
  <si>
    <t>6.3.1.5</t>
  </si>
  <si>
    <t>6.3.2</t>
  </si>
  <si>
    <t>6.3.2.1</t>
  </si>
  <si>
    <t>6.3.2.2</t>
  </si>
  <si>
    <t>6.3.2.3</t>
  </si>
  <si>
    <t>6.3.2.4</t>
  </si>
  <si>
    <t>6.3.2.5</t>
  </si>
  <si>
    <t>6.3.3</t>
  </si>
  <si>
    <t>6.3.3.1</t>
  </si>
  <si>
    <t>6.3.3.2</t>
  </si>
  <si>
    <t>6.3.3.3</t>
  </si>
  <si>
    <t>6.3.3.4</t>
  </si>
  <si>
    <t>6.3.3.5</t>
  </si>
  <si>
    <t>6.3.3.6</t>
  </si>
  <si>
    <t>6.3.4</t>
  </si>
  <si>
    <t>6.3.4.1</t>
  </si>
  <si>
    <t>6.3.4.2</t>
  </si>
  <si>
    <t>6.3.4.3</t>
  </si>
  <si>
    <t>6.3.5</t>
  </si>
  <si>
    <t>6.3.5.1</t>
  </si>
  <si>
    <t>6.3.5.2</t>
  </si>
  <si>
    <t>6.3.5.3</t>
  </si>
  <si>
    <t>6.4</t>
  </si>
  <si>
    <t>6.4.1</t>
  </si>
  <si>
    <t>6.4.1.1</t>
  </si>
  <si>
    <t>6.4.1.2</t>
  </si>
  <si>
    <t>6.4.1.3</t>
  </si>
  <si>
    <t>6.4.1.4</t>
  </si>
  <si>
    <t>6.4.1.5</t>
  </si>
  <si>
    <t>6.4.2</t>
  </si>
  <si>
    <t>6.4.2.1</t>
  </si>
  <si>
    <t>6.4.2.2</t>
  </si>
  <si>
    <t>6.4.2.3</t>
  </si>
  <si>
    <t>6.4.2.4</t>
  </si>
  <si>
    <t>6.4.2.5</t>
  </si>
  <si>
    <t>6.4.3</t>
  </si>
  <si>
    <t>6.4.3.1</t>
  </si>
  <si>
    <t>6.4.3.2</t>
  </si>
  <si>
    <t>6.4.3.3</t>
  </si>
  <si>
    <t>6.4.3.4</t>
  </si>
  <si>
    <t>6.4.3.5</t>
  </si>
  <si>
    <t>6.4.4</t>
  </si>
  <si>
    <t>6.4.4.1</t>
  </si>
  <si>
    <t>6.4.4.2</t>
  </si>
  <si>
    <t>6.4.4.3</t>
  </si>
  <si>
    <t>6.4.4.4</t>
  </si>
  <si>
    <t>6.4.4.5</t>
  </si>
  <si>
    <t>6.4.5</t>
  </si>
  <si>
    <t>6.4.5.1</t>
  </si>
  <si>
    <t>6.4.5.2</t>
  </si>
  <si>
    <t>6.4.5.3</t>
  </si>
  <si>
    <t>6.4.5.4</t>
  </si>
  <si>
    <t>6.4.5.5</t>
  </si>
  <si>
    <t>6.4.6</t>
  </si>
  <si>
    <t>6.4.6.1</t>
  </si>
  <si>
    <t>6.4.6.2</t>
  </si>
  <si>
    <t>6.4.6.3</t>
  </si>
  <si>
    <t>6.4.6.4</t>
  </si>
  <si>
    <t>6.4.6.5</t>
  </si>
  <si>
    <t>6.4.7</t>
  </si>
  <si>
    <t>6.4.7.1</t>
  </si>
  <si>
    <t>6.4.7.2</t>
  </si>
  <si>
    <t>6.4.7.3</t>
  </si>
  <si>
    <t>6.4.7.4</t>
  </si>
  <si>
    <t>6.4.8</t>
  </si>
  <si>
    <t>6.4.8.1</t>
  </si>
  <si>
    <t>6.4.8.2</t>
  </si>
  <si>
    <t>6.4.8.3</t>
  </si>
  <si>
    <t>6.4.8.4</t>
  </si>
  <si>
    <t>6.4.8.5</t>
  </si>
  <si>
    <t>6.4.9</t>
  </si>
  <si>
    <t>6.4.9.1</t>
  </si>
  <si>
    <t>6.4.9.2</t>
  </si>
  <si>
    <t>6.4.9.3</t>
  </si>
  <si>
    <t>6.4.9.4</t>
  </si>
  <si>
    <t>6.4.9.5</t>
  </si>
  <si>
    <t>6.4.10</t>
  </si>
  <si>
    <t>6.4.10.1</t>
  </si>
  <si>
    <t>6.4.10.2</t>
  </si>
  <si>
    <t>6.4.10.3</t>
  </si>
  <si>
    <t>6.4.10.4</t>
  </si>
  <si>
    <t>6.4.10.5</t>
  </si>
  <si>
    <t>6.5</t>
  </si>
  <si>
    <t>6.5.1</t>
  </si>
  <si>
    <t>6.5.1.1</t>
  </si>
  <si>
    <t>6.5.1.2</t>
  </si>
  <si>
    <t>6.5.2</t>
  </si>
  <si>
    <t>6.5.2.1</t>
  </si>
  <si>
    <t>6.5.3</t>
  </si>
  <si>
    <t>6.5.3.1</t>
  </si>
  <si>
    <t>6.5.3.2</t>
  </si>
  <si>
    <t>6.5.4.1</t>
  </si>
  <si>
    <t>6.5.4</t>
  </si>
  <si>
    <t>6.5.5</t>
  </si>
  <si>
    <t>6.5.5.1</t>
  </si>
  <si>
    <t>6.5.5.2</t>
  </si>
  <si>
    <t>6.5.5.3</t>
  </si>
  <si>
    <t>6.5.5.4</t>
  </si>
  <si>
    <t>6.5.6</t>
  </si>
  <si>
    <t>6.5.6.1</t>
  </si>
  <si>
    <t>6.5.7</t>
  </si>
  <si>
    <t>6.5.7.1</t>
  </si>
  <si>
    <t>6.5.7.2</t>
  </si>
  <si>
    <t>6.5.8</t>
  </si>
  <si>
    <t>6.5.8.1</t>
  </si>
  <si>
    <t>6.5.8.2</t>
  </si>
  <si>
    <t>6.5.8.3</t>
  </si>
  <si>
    <t>6.5.9</t>
  </si>
  <si>
    <t>6.5.9.1</t>
  </si>
  <si>
    <t>6.5.10</t>
  </si>
  <si>
    <t>6.5.10.1</t>
  </si>
  <si>
    <t>6.5.10.2</t>
  </si>
  <si>
    <t>6.5.10.3</t>
  </si>
  <si>
    <t>6.5.11</t>
  </si>
  <si>
    <t>6.5.11.1</t>
  </si>
  <si>
    <t>6.5.11.2</t>
  </si>
  <si>
    <t>6.5.11.3</t>
  </si>
  <si>
    <t>6.5.11.4</t>
  </si>
  <si>
    <t>6.5.11.5</t>
  </si>
  <si>
    <t>6.5.12</t>
  </si>
  <si>
    <t>6.5.12.1</t>
  </si>
  <si>
    <t>6.5.12.2</t>
  </si>
  <si>
    <t>6.5.12.3</t>
  </si>
  <si>
    <t>6.5.12.4</t>
  </si>
  <si>
    <t>6.5.12.5</t>
  </si>
  <si>
    <t>6.5.13</t>
  </si>
  <si>
    <t>6.5.13.1</t>
  </si>
  <si>
    <t>6.5.13.2</t>
  </si>
  <si>
    <t>6.5.13.3</t>
  </si>
  <si>
    <t>6.5.14</t>
  </si>
  <si>
    <t>6.5.14.1</t>
  </si>
  <si>
    <t>6.5.14.2</t>
  </si>
  <si>
    <t>6.5.14.3</t>
  </si>
  <si>
    <t>6.5.14.4</t>
  </si>
  <si>
    <t>6.5.14.5</t>
  </si>
  <si>
    <t>6.5.14.6</t>
  </si>
  <si>
    <t>Self-assessment portfolio management</t>
  </si>
  <si>
    <t>Programme design</t>
  </si>
  <si>
    <t>Review, apply and exchange lessons learned from and with other programmes and components</t>
  </si>
  <si>
    <t>Create a programme vision</t>
  </si>
  <si>
    <t>Create and adapt a change strategy</t>
  </si>
  <si>
    <t>Select and tailor the overall programme management approach</t>
  </si>
  <si>
    <t>Design the programme execution architecture</t>
  </si>
  <si>
    <t>Design a programme delivery strategy</t>
  </si>
  <si>
    <t>Benefits and objectives</t>
  </si>
  <si>
    <t>Define and develop the goals and benefits hierarchy</t>
  </si>
  <si>
    <t>Identify and, if possible, quantify the programme benefits</t>
  </si>
  <si>
    <t>Develop the benefits realisation strategy</t>
  </si>
  <si>
    <t>Define components, their outcomes and their interfaces</t>
  </si>
  <si>
    <t>Monitor benefit achievement</t>
  </si>
  <si>
    <t>Define the programme scope</t>
  </si>
  <si>
    <t>Define the scope structure of the programme</t>
  </si>
  <si>
    <t>Manage the scope of the components</t>
  </si>
  <si>
    <t>Sequence programme components and create a tranched roadmap</t>
  </si>
  <si>
    <t>Manage the consistency of the tranches</t>
  </si>
  <si>
    <t>Manage the transitions of tranches</t>
  </si>
  <si>
    <t>Design and implement programme governance framework and rules</t>
  </si>
  <si>
    <t>Define the structure, roles and responsibilities within the programme</t>
  </si>
  <si>
    <t>Establish infrastructure, processes and systems for information flows</t>
  </si>
  <si>
    <t>Implement, monitor and maintain the organisation of the programme</t>
  </si>
  <si>
    <t>Ensure quality throughout the programme</t>
  </si>
  <si>
    <t>Organise quality assurance of the programme</t>
  </si>
  <si>
    <t>Determine the programme funding and financing strategy</t>
  </si>
  <si>
    <t>Determine and establish the programme budget</t>
  </si>
  <si>
    <t>Develop, establish and govern a funding and financial management framework</t>
  </si>
  <si>
    <t>Distribute programme funds based on the needs of components and funding conditions</t>
  </si>
  <si>
    <t>Provide reports to funding and financing bodies</t>
  </si>
  <si>
    <t>Develop strategic resource plan to deliver the programme</t>
  </si>
  <si>
    <t>Identify the potential sources of resources and negotiate their availability</t>
  </si>
  <si>
    <t>Allocate and distribute resources according to defined need</t>
  </si>
  <si>
    <t>Evaluate resource usage</t>
  </si>
  <si>
    <t>Procurement and partnership</t>
  </si>
  <si>
    <t>Maintain and govern the procurement system for the programme</t>
  </si>
  <si>
    <t>Develop partnerships</t>
  </si>
  <si>
    <t>End partnerships</t>
  </si>
  <si>
    <t>Establish the programme</t>
  </si>
  <si>
    <t>Manage the interfaces and synergies between components</t>
  </si>
  <si>
    <t>Measure, evaluate the status of components, and influence their progress</t>
  </si>
  <si>
    <t>Provide direction to the component managers</t>
  </si>
  <si>
    <t>Finalise the programme</t>
  </si>
  <si>
    <t>Engage with the executives, sponsors and higher management to gain commitment and to manage interests and expectations</t>
  </si>
  <si>
    <t>Select and balance</t>
  </si>
  <si>
    <t>Analyse the characteristics of components</t>
  </si>
  <si>
    <t>Prioritise components based on the programme’s priorities</t>
  </si>
  <si>
    <t>Analyse and predict the future performance of the programme</t>
  </si>
  <si>
    <t>Prepare and facilitate programme decisions</t>
  </si>
  <si>
    <t>Assess the implications of informal culture and values of the coordinating organisations</t>
  </si>
  <si>
    <t>Assess the culture and values of society and their implications for the programme</t>
  </si>
  <si>
    <t>Develop and ensure the ongoing validity of the business/organisational justification</t>
  </si>
  <si>
    <t>Develop and ensure the ongoing validity of the business/ organisational justification</t>
  </si>
  <si>
    <t>Know the principles of portfolio management and the way they are implemented and apply</t>
  </si>
  <si>
    <t>Know and apply the principles of project and programme management and the way they are implemented</t>
  </si>
  <si>
    <t>Align the portfolio with the organisation’s reporting and decision-making structures and quality management processes</t>
  </si>
  <si>
    <t>Align the portfolio with human resource processes and functions</t>
  </si>
  <si>
    <t>Align the portfolio with finance and control processes and functions</t>
  </si>
  <si>
    <t>Identify and ensure that the portfolio complies with all relevant legislation</t>
  </si>
  <si>
    <t>Identify and ensure that the portfolio complies with all relevant health, safety, security and environmental regulations (HSSE)</t>
  </si>
  <si>
    <t>Identify and ensure that the portfolio complies with all relevant codes of conduct and professional regulation</t>
  </si>
  <si>
    <t>Identify and ensure that the portfolio complies with relevant sustainability principles and objectives</t>
  </si>
  <si>
    <t>Assess, use and develop professional standards and tools for the portfolio</t>
  </si>
  <si>
    <t>Assess, benchmark and improve the organisational portfolio management competence</t>
  </si>
  <si>
    <t>Assess the personal ambitions and interests of others and the potential impact of these on the portfolio</t>
  </si>
  <si>
    <t>Assess the informal influence of individuals and groups and its potential impact on the portfolio</t>
  </si>
  <si>
    <t>Assess the personalities and working styles of others and employ them to the benefit of the portfolio</t>
  </si>
  <si>
    <t>Assess the culture and values of the society and their implications for the portfolio</t>
  </si>
  <si>
    <t>Align the portfolio with the formal culture and corporate values of the organisation</t>
  </si>
  <si>
    <t>Assess the informal culture and values of the organisation and their implications for the portfolio</t>
  </si>
  <si>
    <t>Portfolio design</t>
  </si>
  <si>
    <t>Review, apply and exchange lessons learned from and with other portfolios</t>
  </si>
  <si>
    <t>Benefits</t>
  </si>
  <si>
    <t>Define and develop the organisational goals hierarchy</t>
  </si>
  <si>
    <t>Establish and maintain the scope of the portfolio</t>
  </si>
  <si>
    <t>Control scope configuration of projects and programmes</t>
  </si>
  <si>
    <t>Establishes the portfolio decision-making cycle</t>
  </si>
  <si>
    <t>Define the structure, roles and responsibilities within the portfolio and component projects and programmes</t>
  </si>
  <si>
    <t>Implement, monitor and maintain the organisation of the portfolio and component projects and programmes</t>
  </si>
  <si>
    <t>Ensure quality throughout portfolio component projects and programmes</t>
  </si>
  <si>
    <t>Determine and establish the portfolio budget</t>
  </si>
  <si>
    <t>Develop, establish and govern a financial performance and reporting system for the portfolio</t>
  </si>
  <si>
    <t>Develop strategic resource plan to deliver portfolio component projects and programmes</t>
  </si>
  <si>
    <t>Identify the quantity of required and available resources for running portfolio component projects and programmes</t>
  </si>
  <si>
    <t>Identify the skills of the required resources for running portfolio component projects and programmes</t>
  </si>
  <si>
    <t>Maintain and govern the procurement system for the portfolio</t>
  </si>
  <si>
    <t>Establish the portfolio system</t>
  </si>
  <si>
    <t>Establish and maintain the portfolio cycle</t>
  </si>
  <si>
    <t>Report on the portfolio</t>
  </si>
  <si>
    <t>Select strategies and implement treatment plans to address risks and opportunities</t>
  </si>
  <si>
    <t>Assess and review the impacts of changes affecting the portfolio</t>
  </si>
  <si>
    <t>Develop change or transformation strategy for the portfolio</t>
  </si>
  <si>
    <t>Sustain the change process</t>
  </si>
  <si>
    <t>Identify programmes or projects or ideas that could be included in the portfolio</t>
  </si>
  <si>
    <t>Analyse the characteristics of programmes and projects</t>
  </si>
  <si>
    <t>Prioritise programmes and projects based on the organisation’s priorities</t>
  </si>
  <si>
    <t>Programme and project delivery oversight</t>
  </si>
  <si>
    <t>Analyse and predict the future performance of a portfolio</t>
  </si>
  <si>
    <t>Prepare and facilitate portfolio decisions</t>
  </si>
  <si>
    <r>
      <rPr>
        <b/>
        <sz val="9"/>
        <rFont val="Verdana"/>
        <family val="2"/>
      </rPr>
      <t>Description of the complexity indicators of the project management</t>
    </r>
  </si>
  <si>
    <t>Description of the complexity indicators of the programme management</t>
  </si>
  <si>
    <t>Description of the complexity indicators of the portfolio management</t>
  </si>
  <si>
    <r>
      <rPr>
        <sz val="9"/>
        <rFont val="Verdana"/>
        <family val="2"/>
      </rPr>
      <t>Evaluation levels</t>
    </r>
  </si>
  <si>
    <r>
      <rPr>
        <sz val="9"/>
        <rFont val="Verdana"/>
        <family val="2"/>
      </rPr>
      <t>Indicator</t>
    </r>
  </si>
  <si>
    <r>
      <rPr>
        <sz val="9"/>
        <rFont val="Verdana"/>
        <family val="2"/>
      </rPr>
      <t>Criterion</t>
    </r>
  </si>
  <si>
    <r>
      <rPr>
        <sz val="9"/>
        <color rgb="FF000000"/>
        <rFont val="Verdana"/>
        <family val="2"/>
      </rPr>
      <t>Objectives and assessment of results</t>
    </r>
  </si>
  <si>
    <r>
      <rPr>
        <sz val="9"/>
        <rFont val="Verdana"/>
        <family val="2"/>
      </rPr>
      <t>Order assessment and boundaries</t>
    </r>
  </si>
  <si>
    <r>
      <rPr>
        <sz val="9"/>
        <rFont val="Verdana"/>
        <family val="2"/>
      </rPr>
      <t>Objective conflicts and dependencies</t>
    </r>
  </si>
  <si>
    <r>
      <rPr>
        <sz val="9"/>
        <rFont val="Verdana"/>
        <family val="2"/>
      </rPr>
      <t>Potential effects and benefits</t>
    </r>
  </si>
  <si>
    <r>
      <rPr>
        <sz val="9"/>
        <rFont val="Verdana"/>
        <family val="2"/>
      </rPr>
      <t>Amendments</t>
    </r>
  </si>
  <si>
    <r>
      <rPr>
        <sz val="9"/>
        <color rgb="FF000000"/>
        <rFont val="Verdana"/>
        <family val="2"/>
      </rPr>
      <t>Processes, methods, tools and techniques of PP&amp;PM</t>
    </r>
  </si>
  <si>
    <r>
      <rPr>
        <sz val="9"/>
        <rFont val="Verdana"/>
        <family val="2"/>
      </rPr>
      <t>Availability and level of freedom</t>
    </r>
  </si>
  <si>
    <r>
      <rPr>
        <sz val="9"/>
        <rFont val="Verdana"/>
        <family val="2"/>
      </rPr>
      <t>Support</t>
    </r>
  </si>
  <si>
    <r>
      <rPr>
        <sz val="9"/>
        <color rgb="FF000000"/>
        <rFont val="Verdana"/>
        <family val="2"/>
      </rPr>
      <t>Resources including finance</t>
    </r>
  </si>
  <si>
    <r>
      <rPr>
        <sz val="9"/>
        <rFont val="Verdana"/>
        <family val="2"/>
      </rPr>
      <t>Personnel resources</t>
    </r>
  </si>
  <si>
    <r>
      <rPr>
        <sz val="9"/>
        <rFont val="Verdana"/>
        <family val="2"/>
      </rPr>
      <t>Cash-out</t>
    </r>
  </si>
  <si>
    <r>
      <rPr>
        <sz val="9"/>
        <rFont val="Verdana"/>
        <family val="2"/>
      </rPr>
      <t>Availability and qualification of the personnel resources</t>
    </r>
  </si>
  <si>
    <r>
      <rPr>
        <sz val="9"/>
        <rFont val="Verdana"/>
        <family val="2"/>
      </rPr>
      <t>Funding contribution</t>
    </r>
  </si>
  <si>
    <r>
      <rPr>
        <sz val="9"/>
        <rFont val="Verdana"/>
        <family val="2"/>
      </rPr>
      <t>Order placement and tendering process</t>
    </r>
  </si>
  <si>
    <r>
      <rPr>
        <sz val="9"/>
        <color rgb="FF000000"/>
        <rFont val="Verdana"/>
        <family val="2"/>
      </rPr>
      <t>Opportunities and risks</t>
    </r>
  </si>
  <si>
    <r>
      <rPr>
        <sz val="9"/>
        <rFont val="Verdana"/>
        <family val="2"/>
      </rPr>
      <t>Opportunities</t>
    </r>
  </si>
  <si>
    <r>
      <rPr>
        <sz val="9"/>
        <rFont val="Verdana"/>
        <family val="2"/>
      </rPr>
      <t>Risks</t>
    </r>
  </si>
  <si>
    <r>
      <rPr>
        <sz val="9"/>
        <rFont val="Verdana"/>
        <family val="2"/>
      </rPr>
      <t>Risk management measures</t>
    </r>
  </si>
  <si>
    <r>
      <rPr>
        <sz val="9"/>
        <color rgb="FF000000"/>
        <rFont val="Verdana"/>
        <family val="2"/>
      </rPr>
      <t>Stakeholders and integration</t>
    </r>
  </si>
  <si>
    <r>
      <rPr>
        <sz val="9"/>
        <rFont val="Verdana"/>
        <family val="2"/>
      </rPr>
      <t>Number of stakeholder categories</t>
    </r>
  </si>
  <si>
    <r>
      <rPr>
        <sz val="9"/>
        <rFont val="Verdana"/>
        <family val="2"/>
      </rPr>
      <t>Interests of the stakeholders</t>
    </r>
  </si>
  <si>
    <r>
      <rPr>
        <sz val="9"/>
        <rFont val="Verdana"/>
        <family val="2"/>
      </rPr>
      <t>Public interest and interaction with regulatory authorities</t>
    </r>
  </si>
  <si>
    <r>
      <rPr>
        <sz val="9"/>
        <color rgb="FF000000"/>
        <rFont val="Verdana"/>
        <family val="2"/>
      </rPr>
      <t>Relations with permanent organisation</t>
    </r>
  </si>
  <si>
    <r>
      <rPr>
        <sz val="9"/>
        <rFont val="Verdana"/>
        <family val="2"/>
      </rPr>
      <t>Impact on project and permanent organisation</t>
    </r>
  </si>
  <si>
    <r>
      <rPr>
        <sz val="9"/>
        <rFont val="Verdana"/>
        <family val="2"/>
      </rPr>
      <t>Experience of the permanent organisation in similar projects</t>
    </r>
  </si>
  <si>
    <r>
      <rPr>
        <sz val="9"/>
        <rFont val="Verdana"/>
        <family val="2"/>
      </rPr>
      <t>Reporting and communications</t>
    </r>
  </si>
  <si>
    <r>
      <rPr>
        <sz val="9"/>
        <color rgb="FF000000"/>
        <rFont val="Verdana"/>
        <family val="2"/>
      </rPr>
      <t>Cultural and social context</t>
    </r>
  </si>
  <si>
    <r>
      <rPr>
        <sz val="9"/>
        <rFont val="Verdana"/>
        <family val="2"/>
      </rPr>
      <t>Cultural, social and linguistic diversity</t>
    </r>
  </si>
  <si>
    <r>
      <rPr>
        <sz val="9"/>
        <rFont val="Verdana"/>
        <family val="2"/>
      </rPr>
      <t>Geographic distribution of the parties involved</t>
    </r>
  </si>
  <si>
    <r>
      <rPr>
        <sz val="9"/>
        <rFont val="Verdana"/>
        <family val="2"/>
      </rPr>
      <t xml:space="preserve">Interdisciplinarity </t>
    </r>
  </si>
  <si>
    <r>
      <rPr>
        <sz val="9"/>
        <color rgb="FF000000"/>
        <rFont val="Verdana"/>
        <family val="2"/>
      </rPr>
      <t>Leadership, teamwork and decisions</t>
    </r>
  </si>
  <si>
    <r>
      <rPr>
        <sz val="9"/>
        <rFont val="Verdana"/>
        <family val="2"/>
      </rPr>
      <t>Leadership range</t>
    </r>
  </si>
  <si>
    <r>
      <rPr>
        <sz val="9"/>
        <rFont val="Verdana"/>
        <family val="2"/>
      </rPr>
      <t>Number of persons involved in the project organisation</t>
    </r>
  </si>
  <si>
    <r>
      <rPr>
        <sz val="9"/>
        <rFont val="Verdana"/>
        <family val="2"/>
      </rPr>
      <t>Team building and personnel integration</t>
    </r>
  </si>
  <si>
    <r>
      <rPr>
        <sz val="9"/>
        <rFont val="Verdana"/>
        <family val="2"/>
      </rPr>
      <t>Decision-making competence
and realisation</t>
    </r>
  </si>
  <si>
    <r>
      <rPr>
        <sz val="9"/>
        <color rgb="FF000000"/>
        <rFont val="Verdana"/>
        <family val="2"/>
      </rPr>
      <t>Degree of innovation and
general conditions</t>
    </r>
  </si>
  <si>
    <r>
      <rPr>
        <sz val="9"/>
        <rFont val="Verdana"/>
        <family val="2"/>
      </rPr>
      <t>Degree of innovation</t>
    </r>
  </si>
  <si>
    <r>
      <rPr>
        <sz val="9"/>
        <rFont val="Verdana"/>
        <family val="2"/>
      </rPr>
      <t>Profile of the utilised technologies</t>
    </r>
  </si>
  <si>
    <r>
      <rPr>
        <sz val="9"/>
        <rFont val="Verdana"/>
        <family val="2"/>
      </rPr>
      <t>Freedom of action</t>
    </r>
  </si>
  <si>
    <r>
      <rPr>
        <sz val="9"/>
        <color rgb="FF000000"/>
        <rFont val="Verdana"/>
        <family val="2"/>
      </rPr>
      <t>Demand for coordination</t>
    </r>
  </si>
  <si>
    <r>
      <rPr>
        <sz val="9"/>
        <rFont val="Verdana"/>
        <family val="2"/>
      </rPr>
      <t>Dependency on other projects/programmes</t>
    </r>
  </si>
  <si>
    <r>
      <rPr>
        <sz val="9"/>
        <rFont val="Verdana"/>
        <family val="2"/>
      </rPr>
      <t>Number of service providers</t>
    </r>
  </si>
  <si>
    <r>
      <rPr>
        <sz val="9"/>
        <rFont val="Verdana"/>
        <family val="2"/>
      </rPr>
      <t>Contractual instrument</t>
    </r>
  </si>
  <si>
    <r>
      <rPr>
        <sz val="9"/>
        <rFont val="Verdana"/>
        <family val="2"/>
      </rPr>
      <t>Confidentiality</t>
    </r>
  </si>
  <si>
    <r>
      <rPr>
        <sz val="9"/>
        <rFont val="Verdana"/>
        <family val="2"/>
      </rPr>
      <t>Order and its boundaries as well as the project goals are clear from the outset and comprehensively defined by third parties.</t>
    </r>
  </si>
  <si>
    <r>
      <rPr>
        <sz val="9"/>
        <rFont val="Verdana"/>
        <family val="2"/>
      </rPr>
      <t>Order and its boundaries as well as the project goals are essentially clear from the outset and mostly defined by third parties.</t>
    </r>
  </si>
  <si>
    <r>
      <rPr>
        <sz val="9"/>
        <rFont val="Verdana"/>
        <family val="2"/>
      </rPr>
      <t>Order is partially unclear from the outset, its boundaries and a number of significant objectives were defined/developed during the course of the project under the leadership/direction of the candidate.</t>
    </r>
  </si>
  <si>
    <r>
      <rPr>
        <sz val="9"/>
        <rFont val="Verdana"/>
        <family val="2"/>
      </rPr>
      <t>Order and its boundaries are very vague from the outset, almost all significant objectives were defined/developed by during the course of the project under the leadership/direction of the candidate.</t>
    </r>
  </si>
  <si>
    <r>
      <rPr>
        <sz val="9"/>
        <rFont val="Verdana"/>
        <family val="2"/>
      </rPr>
      <t>No conflicts and dependencies between the project objectives</t>
    </r>
  </si>
  <si>
    <r>
      <rPr>
        <sz val="9"/>
        <rFont val="Verdana"/>
        <family val="2"/>
      </rPr>
      <t>Conflicts and dependencies between project objectives exist to a normal extent, priorities are relatively easy to determine.</t>
    </r>
  </si>
  <si>
    <r>
      <rPr>
        <sz val="9"/>
        <rFont val="Verdana"/>
        <family val="2"/>
      </rPr>
      <t>Significant conflicts or dependencies between project objectives, situational prioritising partially necessary.</t>
    </r>
  </si>
  <si>
    <r>
      <rPr>
        <sz val="9"/>
        <rFont val="Verdana"/>
        <family val="2"/>
      </rPr>
      <t>Extraordinarily large conflicts and dependencies between project objectives, situational prioritising frequently necessary.</t>
    </r>
  </si>
  <si>
    <r>
      <rPr>
        <sz val="9"/>
        <rFont val="Verdana"/>
        <family val="2"/>
      </rPr>
      <t>Project generates limited benefits for the department or product, and has a one-dimensional effect.</t>
    </r>
  </si>
  <si>
    <r>
      <rPr>
        <sz val="9"/>
        <rFont val="Verdana"/>
        <family val="2"/>
      </rPr>
      <t>Project generates marginal benefits and has practically no multi-dimensional effect.</t>
    </r>
  </si>
  <si>
    <r>
      <rPr>
        <sz val="9"/>
        <rFont val="Verdana"/>
        <family val="2"/>
      </rPr>
      <t>Project generates significant benefits and has some multi-dimensional effects.</t>
    </r>
  </si>
  <si>
    <r>
      <rPr>
        <sz val="9"/>
        <rFont val="Verdana"/>
        <family val="2"/>
      </rPr>
      <t>Project generates strategic benefits and has markedly multi-dimensional effects.</t>
    </r>
  </si>
  <si>
    <r>
      <rPr>
        <sz val="9"/>
        <rFont val="Verdana"/>
        <family val="2"/>
      </rPr>
      <t>There are no project amendments.</t>
    </r>
  </si>
  <si>
    <r>
      <rPr>
        <sz val="9"/>
        <rFont val="Verdana"/>
        <family val="2"/>
      </rPr>
      <t>The project has a number of amendments with a minor impact on the project content, costs and deadlines.</t>
    </r>
  </si>
  <si>
    <r>
      <rPr>
        <sz val="9"/>
        <rFont val="Verdana"/>
        <family val="2"/>
      </rPr>
      <t xml:space="preserve">Project has a number of changes that have a significant impact on at least one of the three parameters 'project content', 'costs' or 'deadlines'. </t>
    </r>
  </si>
  <si>
    <r>
      <rPr>
        <sz val="9"/>
        <rFont val="Verdana"/>
        <family val="2"/>
      </rPr>
      <t>The project has a large number of amendments with significant impacts on the project content, costs and deadlines.</t>
    </r>
  </si>
  <si>
    <r>
      <rPr>
        <sz val="9"/>
        <rFont val="Verdana"/>
        <family val="2"/>
      </rPr>
      <t>Project team has standardised processes, methods, tools and techniques, and is obliged to adhere strictly to instructions.</t>
    </r>
  </si>
  <si>
    <r>
      <rPr>
        <sz val="9"/>
        <rFont val="Verdana"/>
        <family val="2"/>
      </rPr>
      <t>Project team has standardised processes, methods, tools and techniques, and is able to modify these to a certain extent in line with the particular conditions.</t>
    </r>
  </si>
  <si>
    <r>
      <rPr>
        <sz val="9"/>
        <rFont val="Verdana"/>
        <family val="2"/>
      </rPr>
      <t>Project team has significant freedoms when it comes to selecting the processes, methods, tools and techniques. Standardised instructions are applicable only to a certain extent.</t>
    </r>
  </si>
  <si>
    <r>
      <rPr>
        <sz val="9"/>
        <rFont val="Verdana"/>
        <family val="2"/>
      </rPr>
      <t>Project team has complete freedom when it comes to selecting the processes, methods, tools and techniques. Standards and empirical values are practically not available.</t>
    </r>
  </si>
  <si>
    <r>
      <rPr>
        <sz val="9"/>
        <rFont val="Verdana"/>
        <family val="2"/>
      </rPr>
      <t>Extensive performance of administrative and coordinating activities by PMO</t>
    </r>
  </si>
  <si>
    <r>
      <rPr>
        <sz val="9"/>
        <rFont val="Verdana"/>
        <family val="2"/>
      </rPr>
      <t>Candidate is repeatedly supported by PMO or administration or coordination personnel.</t>
    </r>
  </si>
  <si>
    <r>
      <rPr>
        <sz val="9"/>
        <rFont val="Verdana"/>
        <family val="2"/>
      </rPr>
      <t>Candidate can delegate administration or coordination tasks to third parties only to a limited extent.</t>
    </r>
  </si>
  <si>
    <r>
      <rPr>
        <sz val="9"/>
        <rFont val="Verdana"/>
        <family val="2"/>
      </rPr>
      <t>No support by PMO, or candidate supports own and/or third party teams when exercising administrative and coordinating activities.</t>
    </r>
  </si>
  <si>
    <r>
      <rPr>
        <sz val="9"/>
        <rFont val="Verdana"/>
        <family val="2"/>
      </rPr>
      <t>Cash-out: &lt; 0.1 million CHF</t>
    </r>
  </si>
  <si>
    <r>
      <rPr>
        <sz val="9"/>
        <rFont val="Verdana"/>
        <family val="2"/>
      </rPr>
      <t>Cash-out: 0.1 - 0.5 million CHF</t>
    </r>
  </si>
  <si>
    <r>
      <rPr>
        <sz val="9"/>
        <rFont val="Verdana"/>
        <family val="2"/>
      </rPr>
      <t>Cash-out: 0.5 - 2.0 million CHF</t>
    </r>
  </si>
  <si>
    <r>
      <rPr>
        <sz val="9"/>
        <rFont val="Verdana"/>
        <family val="2"/>
      </rPr>
      <t>Cash-out: ≥ 2.0 million CHF</t>
    </r>
  </si>
  <si>
    <r>
      <rPr>
        <sz val="9"/>
        <rFont val="Verdana"/>
        <family val="2"/>
      </rPr>
      <t>Personnel resources are available with considerable certainty to a sufficient extent and with the required qualification.</t>
    </r>
  </si>
  <si>
    <r>
      <rPr>
        <sz val="9"/>
        <rFont val="Verdana"/>
        <family val="2"/>
      </rPr>
      <t>Volume of personnel resources is relatively limited, although these are available or can be planned with a relatively large degree of certainty and with the necessary qualification; candidate needs to work to secure the personnel resources.</t>
    </r>
  </si>
  <si>
    <r>
      <rPr>
        <sz val="9"/>
        <rFont val="Verdana"/>
        <family val="2"/>
      </rPr>
      <t>Volume of personnel resources is either limited or available only to a very limited degree with the required qualification; candidate needs to work hard to secure the personnel resources.</t>
    </r>
  </si>
  <si>
    <r>
      <rPr>
        <sz val="9"/>
        <rFont val="Verdana"/>
        <family val="2"/>
      </rPr>
      <t>Volume of personnel resources is extremely limited and subject to considerable uncertainty, and the necessary qualification is often lacking; candidate needs to work exceptionally hard to secure the personnel resources.</t>
    </r>
  </si>
  <si>
    <r>
      <rPr>
        <sz val="9"/>
        <rFont val="Verdana"/>
        <family val="2"/>
      </rPr>
      <t>Funding is secure without the involvement of the candidate.</t>
    </r>
  </si>
  <si>
    <r>
      <rPr>
        <sz val="9"/>
        <rFont val="Verdana"/>
        <family val="2"/>
      </rPr>
      <t>Funding must be budgeted and requested by the candidate.</t>
    </r>
  </si>
  <si>
    <r>
      <rPr>
        <sz val="9"/>
        <rFont val="Verdana"/>
        <family val="2"/>
      </rPr>
      <t>Funding provided by external payments. Payment milestones and liquidity needs to be managed/optimised by the candidate.</t>
    </r>
  </si>
  <si>
    <r>
      <rPr>
        <sz val="9"/>
        <rFont val="Verdana"/>
        <family val="2"/>
      </rPr>
      <t>In addition to value 3: Candidate needs to safeguard the incoming payment (e.g. bank guaranties, ERG, letter of credit).</t>
    </r>
  </si>
  <si>
    <r>
      <rPr>
        <sz val="9"/>
        <rFont val="Verdana"/>
        <family val="2"/>
      </rPr>
      <t>Orders are placed completely internally without obtaining offers or a tendering process.</t>
    </r>
  </si>
  <si>
    <r>
      <rPr>
        <sz val="9"/>
        <rFont val="Verdana"/>
        <family val="2"/>
      </rPr>
      <t>Individual orders are placed externally; offers are obtained for this purpose.</t>
    </r>
  </si>
  <si>
    <r>
      <rPr>
        <sz val="9"/>
        <rFont val="Verdana"/>
        <family val="2"/>
      </rPr>
      <t>Most orders are placed externally; for this purpose, several offers are obtained in each case.</t>
    </r>
  </si>
  <si>
    <r>
      <rPr>
        <sz val="9"/>
        <rFont val="Verdana"/>
        <family val="2"/>
      </rPr>
      <t>A large proportion of the orders are placed externally, and need to be put out to public tender.</t>
    </r>
  </si>
  <si>
    <r>
      <rPr>
        <sz val="9"/>
        <rFont val="Verdana"/>
        <family val="2"/>
      </rPr>
      <t>The seizure of opportunities as well as realisation of the resulting benefits is 
relatively unimportant for the client.</t>
    </r>
  </si>
  <si>
    <r>
      <rPr>
        <sz val="9"/>
        <rFont val="Verdana"/>
        <family val="2"/>
      </rPr>
      <t>The seizure of opportunities as well as realisation of the resulting benefits is 
relatively important for the client.</t>
    </r>
  </si>
  <si>
    <r>
      <rPr>
        <sz val="9"/>
        <rFont val="Verdana"/>
        <family val="2"/>
      </rPr>
      <t>The seizure of opportunities as well as realisation of the resulting benefits is very important for the client (key project).</t>
    </r>
  </si>
  <si>
    <r>
      <rPr>
        <sz val="9"/>
        <rFont val="Verdana"/>
        <family val="2"/>
      </rPr>
      <t>The seizure of opportunities as well as realisation of the resulting benefits is of the greatest importance for the client as well as for other stakeholders (strategic project).</t>
    </r>
  </si>
  <si>
    <r>
      <rPr>
        <sz val="9"/>
        <rFont val="Verdana"/>
        <family val="2"/>
      </rPr>
      <t>Risk situation with few risks entailing substantial damage or high likelihood of occurrence.</t>
    </r>
  </si>
  <si>
    <r>
      <rPr>
        <sz val="9"/>
        <rFont val="Verdana"/>
        <family val="2"/>
      </rPr>
      <t>Risk situation with several estimable risks entailing substantial damage or high likelihood of occurrence.</t>
    </r>
  </si>
  <si>
    <r>
      <rPr>
        <sz val="9"/>
        <rFont val="Verdana"/>
        <family val="2"/>
      </rPr>
      <t>Risk situation with several estimable risks entailing substantial damage and high likelihood of occurrence.</t>
    </r>
  </si>
  <si>
    <r>
      <rPr>
        <sz val="9"/>
        <rFont val="Verdana"/>
        <family val="2"/>
      </rPr>
      <t>Risk situation with numerous risks that are estimable only to a very limited extent entailing potential substantial damage and high likelihood of occurrence.</t>
    </r>
  </si>
  <si>
    <r>
      <rPr>
        <sz val="9"/>
        <rFont val="Verdana"/>
        <family val="2"/>
      </rPr>
      <t>No or only very few risk management measures needed to be implemented.</t>
    </r>
  </si>
  <si>
    <r>
      <rPr>
        <sz val="9"/>
        <rFont val="Verdana"/>
        <family val="2"/>
      </rPr>
      <t>It proved possible to counter the risks with standardised risk management measures.</t>
    </r>
  </si>
  <si>
    <r>
      <rPr>
        <sz val="9"/>
        <rFont val="Verdana"/>
        <family val="2"/>
      </rPr>
      <t>In order to reduce or avoid the risks, both standardised as well as situational risk management measures needed to be implemented.</t>
    </r>
  </si>
  <si>
    <r>
      <rPr>
        <sz val="9"/>
        <rFont val="Verdana"/>
        <family val="2"/>
      </rPr>
      <t>In order to reduce or avoid the risks, situational risk management measures mostly needed to be implemented.</t>
    </r>
  </si>
  <si>
    <r>
      <rPr>
        <sz val="9"/>
        <rFont val="Verdana"/>
        <family val="2"/>
      </rPr>
      <t>&lt; 4</t>
    </r>
  </si>
  <si>
    <r>
      <rPr>
        <sz val="9"/>
        <rFont val="Verdana"/>
        <family val="2"/>
      </rPr>
      <t>4 - 5</t>
    </r>
  </si>
  <si>
    <r>
      <rPr>
        <sz val="9"/>
        <rFont val="Verdana"/>
        <family val="2"/>
      </rPr>
      <t>6 - 8</t>
    </r>
  </si>
  <si>
    <r>
      <rPr>
        <sz val="9"/>
        <rFont val="Verdana"/>
        <family val="2"/>
      </rPr>
      <t>&gt; 8</t>
    </r>
  </si>
  <si>
    <r>
      <rPr>
        <sz val="9"/>
        <rFont val="Verdana"/>
        <family val="2"/>
      </rPr>
      <t>Interests of the stakeholders correspond largely to the project objectives.</t>
    </r>
  </si>
  <si>
    <r>
      <rPr>
        <sz val="9"/>
        <rFont val="Verdana"/>
        <family val="2"/>
      </rPr>
      <t>A number of key stakeholders have interests that are very difficult to reconcile.</t>
    </r>
  </si>
  <si>
    <r>
      <rPr>
        <sz val="9"/>
        <rFont val="Verdana"/>
        <family val="2"/>
      </rPr>
      <t>Several key stakeholders have strongly divergent interests.</t>
    </r>
  </si>
  <si>
    <r>
      <rPr>
        <sz val="9"/>
        <rFont val="Verdana"/>
        <family val="2"/>
      </rPr>
      <t xml:space="preserve">Project objectives threaten the existential interests of key stakeholders.
</t>
    </r>
  </si>
  <si>
    <r>
      <rPr>
        <sz val="9"/>
        <rFont val="Verdana"/>
        <family val="2"/>
      </rPr>
      <t>The project is subject to considerable public interest, or needs to satisfy the requirements of regulatory authorities.</t>
    </r>
  </si>
  <si>
    <r>
      <rPr>
        <sz val="9"/>
        <rFont val="Verdana"/>
        <family val="2"/>
      </rPr>
      <t>The project is subject to considerable public interest, and needs to satisfy the requirements of regulatory authorities.</t>
    </r>
  </si>
  <si>
    <r>
      <rPr>
        <sz val="9"/>
        <rFont val="Verdana"/>
        <family val="2"/>
      </rPr>
      <t>Project results and permanent organisation do not influence each other at all, or only to a very limited extent.</t>
    </r>
  </si>
  <si>
    <r>
      <rPr>
        <sz val="9"/>
        <rFont val="Verdana"/>
        <family val="2"/>
      </rPr>
      <t>Project results influence the permanent organisation and are dependent on its involvement; project interests and line interests mostly correspond.</t>
    </r>
  </si>
  <si>
    <r>
      <rPr>
        <sz val="9"/>
        <rFont val="Verdana"/>
        <family val="2"/>
      </rPr>
      <t>Project results influence the permanent organisation and are dependent on its involvement; significant opposing interests of project and line.</t>
    </r>
  </si>
  <si>
    <r>
      <rPr>
        <sz val="9"/>
        <rFont val="Verdana"/>
        <family val="2"/>
      </rPr>
      <t>Substantial reciprocal influence between project results and permanent organisation; complex and strong conflict of interests.</t>
    </r>
  </si>
  <si>
    <r>
      <rPr>
        <sz val="9"/>
        <rFont val="Verdana"/>
        <family val="2"/>
      </rPr>
      <t>Project results are not dependent on the experience of the permanent organisation in similar projects.</t>
    </r>
  </si>
  <si>
    <r>
      <rPr>
        <sz val="9"/>
        <rFont val="Verdana"/>
        <family val="2"/>
      </rPr>
      <t>Experience of the permanent organisation in similar projects is beneficial for the project, but not essential.</t>
    </r>
  </si>
  <si>
    <r>
      <rPr>
        <sz val="9"/>
        <rFont val="Verdana"/>
        <family val="2"/>
      </rPr>
      <t>Project results can be rendered either only with the corresponding experience of the permanent organisation in similar projects, or the cost-effectiveness is dependent upon experience.</t>
    </r>
  </si>
  <si>
    <r>
      <rPr>
        <sz val="9"/>
        <rFont val="Verdana"/>
        <family val="2"/>
      </rPr>
      <t>Project results can be rendered only with the corresponding considerable experience of the permanent organisation in similar projects, and the cost-effectiveness is dependent upon experience.</t>
    </r>
  </si>
  <si>
    <r>
      <rPr>
        <sz val="9"/>
        <rFont val="Verdana"/>
        <family val="2"/>
      </rPr>
      <t>Focus on specialist problem solving. Reporting and communications workload play a relatively minor role.</t>
    </r>
  </si>
  <si>
    <r>
      <rPr>
        <sz val="9"/>
        <rFont val="Verdana"/>
        <family val="2"/>
      </rPr>
      <t>Reporting and communication of the project results play a significant role in respect of the project workload, and make an important contribution to the success of the project.</t>
    </r>
  </si>
  <si>
    <r>
      <rPr>
        <sz val="9"/>
        <rFont val="Verdana"/>
        <family val="2"/>
      </rPr>
      <t>The complexity of the reporting and communication is comparable to the specialist problem solving, and represent a necessary precondition for the success of the project.</t>
    </r>
  </si>
  <si>
    <r>
      <rPr>
        <sz val="9"/>
        <rFont val="Verdana"/>
        <family val="2"/>
      </rPr>
      <t>Reporting and communication are the most important, critical success factors for the success of the project, and generate more workload than the specialist problem solving.</t>
    </r>
  </si>
  <si>
    <r>
      <rPr>
        <sz val="9"/>
        <rFont val="Verdana"/>
        <family val="2"/>
      </rPr>
      <t>No problems to solve in respect of values, language or social disparities linked to origins.</t>
    </r>
  </si>
  <si>
    <r>
      <rPr>
        <sz val="9"/>
        <rFont val="Verdana"/>
        <family val="2"/>
      </rPr>
      <t>Relatively minor problems to solve in respect of values, language or social disparities linked to origins.</t>
    </r>
  </si>
  <si>
    <r>
      <rPr>
        <sz val="9"/>
        <rFont val="Verdana"/>
        <family val="2"/>
      </rPr>
      <t>Problems relating to values, language and/or social disparities linked to origins are a challenge for the candidate.</t>
    </r>
  </si>
  <si>
    <r>
      <rPr>
        <sz val="9"/>
        <rFont val="Verdana"/>
        <family val="2"/>
      </rPr>
      <t>Substantial problems relating to values, language and/or social disparities linked to origins are a substantial challenge and additional burden for the candidate.</t>
    </r>
  </si>
  <si>
    <r>
      <rPr>
        <sz val="9"/>
        <rFont val="Verdana"/>
        <family val="2"/>
      </rPr>
      <t>All project parties are located at the same place (building, city).</t>
    </r>
  </si>
  <si>
    <r>
      <rPr>
        <sz val="9"/>
        <rFont val="Verdana"/>
        <family val="2"/>
      </rPr>
      <t>Most project parties are located at the same place (building, city).</t>
    </r>
  </si>
  <si>
    <r>
      <rPr>
        <sz val="9"/>
        <rFont val="Verdana"/>
        <family val="2"/>
      </rPr>
      <t>The project parties are located at numerous locations (national, possibly parts thereof international).</t>
    </r>
  </si>
  <si>
    <r>
      <rPr>
        <sz val="9"/>
        <rFont val="Verdana"/>
        <family val="2"/>
      </rPr>
      <t>The parties to the project have broad international diversity; high travel and planning workload, low meeting flexibility.</t>
    </r>
  </si>
  <si>
    <r>
      <rPr>
        <sz val="9"/>
        <rFont val="Verdana"/>
        <family val="2"/>
      </rPr>
      <t>All project parties are drawn from the same specialist discipline.</t>
    </r>
  </si>
  <si>
    <r>
      <rPr>
        <sz val="9"/>
        <rFont val="Verdana"/>
        <family val="2"/>
      </rPr>
      <t>Most project parties are drawn from the same specialist discipline.</t>
    </r>
  </si>
  <si>
    <r>
      <rPr>
        <sz val="9"/>
        <rFont val="Verdana"/>
        <family val="2"/>
      </rPr>
      <t>The project parties are drawn from several specialist disciplines, and their coordination is challenging for the project manager.</t>
    </r>
  </si>
  <si>
    <r>
      <rPr>
        <sz val="9"/>
        <rFont val="Verdana"/>
        <family val="2"/>
      </rPr>
      <t>The project parties are drawn from several specialist disciplines, and their coordination is extremely difficult for the project manager.</t>
    </r>
  </si>
  <si>
    <r>
      <rPr>
        <sz val="9"/>
        <rFont val="Verdana"/>
        <family val="2"/>
      </rPr>
      <t>&lt; 3</t>
    </r>
  </si>
  <si>
    <r>
      <rPr>
        <sz val="9"/>
        <rFont val="Verdana"/>
        <family val="2"/>
      </rPr>
      <t>3 - 4</t>
    </r>
  </si>
  <si>
    <r>
      <rPr>
        <sz val="9"/>
        <rFont val="Verdana"/>
        <family val="2"/>
      </rPr>
      <t>5 - 6</t>
    </r>
  </si>
  <si>
    <r>
      <rPr>
        <sz val="9"/>
        <rFont val="Verdana"/>
        <family val="2"/>
      </rPr>
      <t>&gt; 6</t>
    </r>
  </si>
  <si>
    <r>
      <rPr>
        <sz val="9"/>
        <rFont val="Verdana"/>
        <family val="2"/>
      </rPr>
      <t>&lt; 6</t>
    </r>
  </si>
  <si>
    <r>
      <rPr>
        <sz val="9"/>
        <rFont val="Verdana"/>
        <family val="2"/>
      </rPr>
      <t>6 - 20</t>
    </r>
  </si>
  <si>
    <r>
      <rPr>
        <sz val="9"/>
        <rFont val="Verdana"/>
        <family val="2"/>
      </rPr>
      <t>21 - 50</t>
    </r>
  </si>
  <si>
    <r>
      <rPr>
        <sz val="9"/>
        <rFont val="Verdana"/>
        <family val="2"/>
      </rPr>
      <t>&gt; 50</t>
    </r>
  </si>
  <si>
    <r>
      <rPr>
        <sz val="9"/>
        <rFont val="Verdana"/>
        <family val="2"/>
      </rPr>
      <t>Team composition is static throughout the entire course of the project; new personnel can be integrated with ease.</t>
    </r>
  </si>
  <si>
    <r>
      <rPr>
        <sz val="9"/>
        <rFont val="Verdana"/>
        <family val="2"/>
      </rPr>
      <t>Changes in the team composition can be planned; new personnel can be prepared and integrated with little workload.</t>
    </r>
  </si>
  <si>
    <r>
      <rPr>
        <sz val="9"/>
        <rFont val="Verdana"/>
        <family val="2"/>
      </rPr>
      <t>Several, partly short-term and unexpected changes in the team composition; new personnel need to be integrated at short notice.</t>
    </r>
  </si>
  <si>
    <r>
      <rPr>
        <sz val="9"/>
        <rFont val="Verdana"/>
        <family val="2"/>
      </rPr>
      <t>Frequent and significant changes to the team composition with correspondingly large integration workload.</t>
    </r>
  </si>
  <si>
    <r>
      <rPr>
        <sz val="9"/>
        <rFont val="Verdana"/>
        <family val="2"/>
      </rPr>
      <t>Strongly limited decision-making competence, almost everything passes through the line and needs to be initiated.</t>
    </r>
  </si>
  <si>
    <r>
      <rPr>
        <sz val="9"/>
        <rFont val="Verdana"/>
        <family val="2"/>
      </rPr>
      <t>Limited decision-making competence, important decisions pass through the line and need to be initiated.</t>
    </r>
  </si>
  <si>
    <r>
      <rPr>
        <sz val="9"/>
        <rFont val="Verdana"/>
        <family val="2"/>
      </rPr>
      <t>Specialist management competence: Responsibility for deciding on performances, costs and deadlines lies within the project.</t>
    </r>
  </si>
  <si>
    <r>
      <rPr>
        <sz val="9"/>
        <rFont val="Verdana"/>
        <family val="2"/>
      </rPr>
      <t>Specialist and disciplinary management competence: analogous to value 3, in addition full personnel management competence.</t>
    </r>
  </si>
  <si>
    <r>
      <rPr>
        <sz val="9"/>
        <rFont val="Verdana"/>
        <family val="2"/>
      </rPr>
      <t>Project generates at the most minor product or process innovation.</t>
    </r>
  </si>
  <si>
    <r>
      <rPr>
        <sz val="9"/>
        <rFont val="Verdana"/>
        <family val="2"/>
      </rPr>
      <t>Project generates product or process innovation within the company or organisation.</t>
    </r>
  </si>
  <si>
    <r>
      <rPr>
        <sz val="9"/>
        <rFont val="Verdana"/>
        <family val="2"/>
      </rPr>
      <t>Project generates product and process innovation within the company or organisation.</t>
    </r>
  </si>
  <si>
    <r>
      <rPr>
        <sz val="9"/>
        <rFont val="Verdana"/>
        <family val="2"/>
      </rPr>
      <t>Project generates significant industry-wide product and/or process innovation.</t>
    </r>
  </si>
  <si>
    <r>
      <rPr>
        <sz val="9"/>
        <rFont val="Verdana"/>
        <family val="2"/>
      </rPr>
      <t>Utilised technology is well-known both within the company as well as on the market.</t>
    </r>
  </si>
  <si>
    <r>
      <rPr>
        <sz val="9"/>
        <rFont val="Verdana"/>
        <family val="2"/>
      </rPr>
      <t>Utilised technology is relatively new within the company, but well-known on the market.</t>
    </r>
  </si>
  <si>
    <r>
      <rPr>
        <sz val="9"/>
        <rFont val="Verdana"/>
        <family val="2"/>
      </rPr>
      <t>Utilised technology is relatively unknown both both within the company as well as on the market.</t>
    </r>
  </si>
  <si>
    <r>
      <rPr>
        <sz val="9"/>
        <rFont val="Verdana"/>
        <family val="2"/>
      </rPr>
      <t>Significant parts of the utilised technology were newly developed for the project.</t>
    </r>
  </si>
  <si>
    <r>
      <rPr>
        <sz val="9"/>
        <rFont val="Verdana"/>
        <family val="2"/>
      </rPr>
      <t>Operating conditions clearly stipulate the approach to solving the problem (no freedom of action).</t>
    </r>
  </si>
  <si>
    <r>
      <rPr>
        <sz val="9"/>
        <rFont val="Verdana"/>
        <family val="2"/>
      </rPr>
      <t>Operating conditions provide scope for several problem solving variants that are essentially similar (limited freedom of action).</t>
    </r>
  </si>
  <si>
    <r>
      <rPr>
        <sz val="9"/>
        <rFont val="Verdana"/>
        <family val="2"/>
      </rPr>
      <t>Operating conditions provide scope for several problem solving variants that differ in respect of essential aspects (considerable freedom of action).</t>
    </r>
  </si>
  <si>
    <r>
      <rPr>
        <sz val="9"/>
        <rFont val="Verdana"/>
        <family val="2"/>
      </rPr>
      <t>No significant operating conditions; countless problem solving variants are conceivable (exceptionally extensive freedom of action).</t>
    </r>
  </si>
  <si>
    <r>
      <rPr>
        <sz val="9"/>
        <rFont val="Verdana"/>
        <family val="2"/>
      </rPr>
      <t>No or only insignificant dependency on other projects</t>
    </r>
  </si>
  <si>
    <r>
      <rPr>
        <sz val="9"/>
        <rFont val="Verdana"/>
        <family val="2"/>
      </rPr>
      <t>Dependency on other projects in certain aspects</t>
    </r>
  </si>
  <si>
    <r>
      <rPr>
        <sz val="9"/>
        <rFont val="Verdana"/>
        <family val="2"/>
      </rPr>
      <t>Strong dependency on other projects that are pursued within the same programme.</t>
    </r>
  </si>
  <si>
    <r>
      <rPr>
        <sz val="9"/>
        <rFont val="Verdana"/>
        <family val="2"/>
      </rPr>
      <t>Strong dependency on projects outside the programme; no opportunity to exercise influence through collective management.</t>
    </r>
  </si>
  <si>
    <r>
      <rPr>
        <sz val="9"/>
        <rFont val="Verdana"/>
        <family val="2"/>
      </rPr>
      <t>5 - 8</t>
    </r>
  </si>
  <si>
    <r>
      <rPr>
        <sz val="9"/>
        <rFont val="Verdana"/>
        <family val="2"/>
      </rPr>
      <t>9 - 14</t>
    </r>
  </si>
  <si>
    <r>
      <rPr>
        <sz val="9"/>
        <rFont val="Verdana"/>
        <family val="2"/>
      </rPr>
      <t>&gt; 14</t>
    </r>
  </si>
  <si>
    <r>
      <rPr>
        <sz val="9"/>
        <rFont val="Verdana"/>
        <family val="2"/>
      </rPr>
      <t>In-house order within own organisation or line</t>
    </r>
  </si>
  <si>
    <r>
      <rPr>
        <sz val="9"/>
        <rFont val="Verdana"/>
        <family val="2"/>
      </rPr>
      <t>In-house order within the company or corporate group</t>
    </r>
  </si>
  <si>
    <r>
      <rPr>
        <sz val="9"/>
        <rFont val="Verdana"/>
        <family val="2"/>
      </rPr>
      <t>Complex contract that extends beyond the own company or corporate group (domestic)</t>
    </r>
  </si>
  <si>
    <r>
      <rPr>
        <sz val="9"/>
        <rFont val="Verdana"/>
        <family val="2"/>
      </rPr>
      <t>Complex contract that extends beyond the own company or corporate group and beyond state borders/jurisdictions (international)</t>
    </r>
  </si>
  <si>
    <r>
      <rPr>
        <sz val="9"/>
        <rFont val="Verdana"/>
        <family val="2"/>
      </rPr>
      <t>Project was internally classified as confidential; information can be procured only selectively.</t>
    </r>
  </si>
  <si>
    <r>
      <rPr>
        <sz val="9"/>
        <rFont val="Verdana"/>
        <family val="2"/>
      </rPr>
      <t>Project was internally classified as strictly confidential; information procurement is extremely difficult.</t>
    </r>
  </si>
  <si>
    <r>
      <rPr>
        <sz val="9"/>
        <rFont val="Verdana"/>
        <family val="2"/>
      </rPr>
      <t xml:space="preserve">Order clarification and boundaries of the projects within the programme </t>
    </r>
  </si>
  <si>
    <r>
      <rPr>
        <sz val="9"/>
        <rFont val="Verdana"/>
        <family val="2"/>
      </rPr>
      <t xml:space="preserve">Order and its boundaries as well as the procedural and system goals are clear from the outset and comprehensively defined by third parties.
</t>
    </r>
  </si>
  <si>
    <r>
      <rPr>
        <sz val="9"/>
        <rFont val="Verdana"/>
        <family val="2"/>
      </rPr>
      <t xml:space="preserve">Order and its boundaries as well as the procedural and system goals are essentially clear from the outset and mostly defined by third parties.
</t>
    </r>
  </si>
  <si>
    <r>
      <rPr>
        <sz val="9"/>
        <rFont val="Verdana"/>
        <family val="2"/>
      </rPr>
      <t xml:space="preserve">Order is partially unclear from the outset, its boundaries and a number of significant objectives were defined/developed during the course of the programme under the leadership/direction of the candidate.
</t>
    </r>
  </si>
  <si>
    <r>
      <rPr>
        <sz val="9"/>
        <rFont val="Verdana"/>
        <family val="2"/>
      </rPr>
      <t xml:space="preserve">Order and its boundaries are very vague from the outset, almost all significant objectives were defined/developed by during the course of the programme under the leadership/direction of the candidate.
</t>
    </r>
  </si>
  <si>
    <r>
      <rPr>
        <sz val="9"/>
        <rFont val="Verdana"/>
        <family val="2"/>
      </rPr>
      <t xml:space="preserve">Conflicts and dependencies between the individual projects within the programme </t>
    </r>
  </si>
  <si>
    <r>
      <rPr>
        <sz val="9"/>
        <rFont val="Verdana"/>
        <family val="2"/>
      </rPr>
      <t xml:space="preserve">No potential for conflicts (objective, content, time, resources) and dependencies available </t>
    </r>
  </si>
  <si>
    <r>
      <rPr>
        <sz val="9"/>
        <rFont val="Verdana"/>
        <family val="2"/>
      </rPr>
      <t>Potential for conflicts (objective, content, time, resources) and dependencies is available to the normal extent</t>
    </r>
  </si>
  <si>
    <r>
      <rPr>
        <sz val="9"/>
        <rFont val="Verdana"/>
        <family val="2"/>
      </rPr>
      <t>Potential for significant conflicts (objective, content, time, resources) and dependencies is available</t>
    </r>
  </si>
  <si>
    <r>
      <rPr>
        <sz val="9"/>
        <rFont val="Verdana"/>
        <family val="2"/>
      </rPr>
      <t>Potential for exceptionally large conflicts (objective, content, time, resources) and dependencies is available</t>
    </r>
  </si>
  <si>
    <r>
      <rPr>
        <sz val="9"/>
        <rFont val="Verdana"/>
        <family val="2"/>
      </rPr>
      <t xml:space="preserve">Potential effect and benefits of the programme, strategic significance and focus of the programme, influence and effect on the permanent organisation
</t>
    </r>
  </si>
  <si>
    <r>
      <rPr>
        <sz val="9"/>
        <rFont val="Verdana"/>
        <family val="2"/>
      </rPr>
      <t xml:space="preserve">One amongst many: has no influence or only very little influence on the main processes and results of the company </t>
    </r>
  </si>
  <si>
    <r>
      <rPr>
        <sz val="9"/>
        <rFont val="Verdana"/>
        <family val="2"/>
      </rPr>
      <t>Critical for survival: influences business processes and consequently the result of the overall system (management, core and support processes), therefore depicting customer behaviour in a way that makes a redesign of the processes necessary.</t>
    </r>
  </si>
  <si>
    <r>
      <rPr>
        <sz val="9"/>
        <rFont val="Verdana"/>
        <family val="2"/>
      </rPr>
      <t xml:space="preserve">Stability of the preconditions and operating conditions; changes to the programme (strategic realignment); influence on acceptance, (re) prioritising, continuation; interruption and completion of the individual projects in the programme
</t>
    </r>
  </si>
  <si>
    <r>
      <rPr>
        <sz val="9"/>
        <rFont val="Verdana"/>
        <family val="2"/>
      </rPr>
      <t>Programme causes few amendments and changes.</t>
    </r>
  </si>
  <si>
    <r>
      <rPr>
        <sz val="9"/>
        <rFont val="Verdana"/>
        <family val="2"/>
      </rPr>
      <t>The Programme has a low number of amendments with a minor impact on the content, costs and deadlines. Candidate works actively on the project development and on the basis for decision-making; however others have lead positions for holistic programme overviews.</t>
    </r>
  </si>
  <si>
    <r>
      <rPr>
        <sz val="9"/>
        <rFont val="Verdana"/>
        <family val="2"/>
      </rPr>
      <t>Programme has a number of changes that have a significant impact on at least one of the three parameters 'content', 'costs' or 'deadlines'. Candidate plans the programme holistically; initiates project developments and effects decisions.</t>
    </r>
  </si>
  <si>
    <r>
      <rPr>
        <sz val="9"/>
        <rFont val="Verdana"/>
        <family val="2"/>
      </rPr>
      <t>The programme has a large number of amendments with significant impacts on the content, costs and deadlines. Candidate has the highest decision-making competence and full profit&amp;loss responsibility.</t>
    </r>
  </si>
  <si>
    <r>
      <rPr>
        <sz val="9"/>
        <rFont val="Verdana"/>
        <family val="2"/>
      </rPr>
      <t xml:space="preserve">Availability and scope of freedom; selection and development of the PM criteria, processes, standards &amp; methods (programme structure plan, reporting system, etc.), tools &amp; techniques; guidelines 
</t>
    </r>
  </si>
  <si>
    <r>
      <rPr>
        <sz val="9"/>
        <rFont val="Verdana"/>
        <family val="2"/>
      </rPr>
      <t>Applies existing PM system; initiates improvements for specific aspects.</t>
    </r>
  </si>
  <si>
    <r>
      <rPr>
        <sz val="9"/>
        <rFont val="Verdana"/>
        <family val="2"/>
      </rPr>
      <t>Is the process owner for the PM system. Develops this further under the auspices of authorities at higher levels.</t>
    </r>
  </si>
  <si>
    <r>
      <rPr>
        <sz val="9"/>
        <rFont val="Verdana"/>
        <family val="2"/>
      </rPr>
      <t>Is the process owner for the PM system. Operates independently in this role. Controls specialists who develop the PM system (further) on his behalf.</t>
    </r>
  </si>
  <si>
    <r>
      <rPr>
        <sz val="9"/>
        <rFont val="Verdana"/>
        <family val="2"/>
      </rPr>
      <t>Is the hub within the company for the further development of all processes and systems that are linked directly and indirectly to the PM. Operates throughout the company. Has complete decision-making authority and the authority to issue instructions.</t>
    </r>
  </si>
  <si>
    <r>
      <rPr>
        <sz val="9"/>
        <rFont val="Verdana"/>
        <family val="2"/>
      </rPr>
      <t>Support within the programme (PMO), building up &amp; rendering support for the individual projects</t>
    </r>
  </si>
  <si>
    <r>
      <rPr>
        <sz val="9"/>
        <rFont val="Verdana"/>
        <family val="2"/>
      </rPr>
      <t xml:space="preserve">Wide-ranging settlement administrative and coordination activities in the projects without PMO or PPMO
</t>
    </r>
  </si>
  <si>
    <r>
      <rPr>
        <sz val="9"/>
        <rFont val="Verdana"/>
        <family val="2"/>
      </rPr>
      <t>If necessary, candidate supports project managers with PMO or PPMO tasks.</t>
    </r>
  </si>
  <si>
    <r>
      <rPr>
        <sz val="9"/>
        <rFont val="Verdana"/>
        <family val="2"/>
      </rPr>
      <t>Candidate has established/delegated a PMO/PPMO to support the project manager.</t>
    </r>
  </si>
  <si>
    <r>
      <rPr>
        <sz val="9"/>
        <rFont val="Verdana"/>
        <family val="2"/>
      </rPr>
      <t xml:space="preserve">Candidate helps own/or outside teams to exercise administrative and coordination activities through the PMO/PPMO overseen by him.
</t>
    </r>
  </si>
  <si>
    <r>
      <rPr>
        <sz val="9"/>
        <rFont val="Verdana"/>
        <family val="2"/>
      </rPr>
      <t>Annual investment volumes, internal and external costs (impact on financial budget)</t>
    </r>
  </si>
  <si>
    <r>
      <rPr>
        <sz val="9"/>
        <rFont val="Verdana"/>
        <family val="2"/>
      </rPr>
      <t>≤ CHF 1 million</t>
    </r>
  </si>
  <si>
    <r>
      <rPr>
        <sz val="9"/>
        <rFont val="Verdana"/>
        <family val="2"/>
      </rPr>
      <t>&gt; CHF 1 million</t>
    </r>
  </si>
  <si>
    <r>
      <rPr>
        <sz val="9"/>
        <rFont val="Verdana"/>
        <family val="2"/>
      </rPr>
      <t>&gt; CHF 5 million</t>
    </r>
  </si>
  <si>
    <r>
      <rPr>
        <sz val="9"/>
        <rFont val="Verdana"/>
        <family val="2"/>
      </rPr>
      <t>&gt; CHF 30 million</t>
    </r>
  </si>
  <si>
    <r>
      <rPr>
        <sz val="9"/>
        <rFont val="Verdana"/>
        <family val="2"/>
      </rPr>
      <t>Availability and qualification of the personnel resources, influence of the programme manager on the assignment of the individual project managers, influence on training &amp; further training of the project managers</t>
    </r>
  </si>
  <si>
    <r>
      <rPr>
        <sz val="9"/>
        <rFont val="Verdana"/>
        <family val="2"/>
      </rPr>
      <t>No subordinated project personnel. Operates in a matrix. Operates in an advisory capacity. Most authority over personnel matters lies in the line.</t>
    </r>
  </si>
  <si>
    <r>
      <rPr>
        <sz val="9"/>
        <rFont val="Verdana"/>
        <family val="2"/>
      </rPr>
      <t>No subordinated project personnel. Operates in a matrix. Operates primarily by issuing instructions. Stipulates frameworks. Authority over personnel matters approx. 50:50</t>
    </r>
  </si>
  <si>
    <r>
      <rPr>
        <sz val="9"/>
        <rFont val="Verdana"/>
        <family val="2"/>
      </rPr>
      <t>Project management personnel (PL, project engineers, project office co-workers, etc.) are subordinated in the line (pool). Responsible for all HR matters in cooperation with HR management.</t>
    </r>
  </si>
  <si>
    <r>
      <rPr>
        <sz val="9"/>
        <rFont val="Verdana"/>
        <family val="2"/>
      </rPr>
      <t>In addition to 3, a large proportion of the project personnel (lower hierarchy levels; e.g. engineers, project developers, commissioners, software programmers) are also subordinated in the line.</t>
    </r>
  </si>
  <si>
    <r>
      <rPr>
        <sz val="9"/>
        <rFont val="Verdana"/>
        <family val="2"/>
      </rPr>
      <t xml:space="preserve">Budgeting and funding of the programme, control of resources
</t>
    </r>
  </si>
  <si>
    <r>
      <rPr>
        <sz val="9"/>
        <rFont val="Verdana"/>
        <family val="2"/>
      </rPr>
      <t xml:space="preserve">In addition to value 3: Securing of incoming payments required by the candidate (e.g. bank guaranties, ERG, letter of credit)
</t>
    </r>
    <r>
      <rPr>
        <sz val="9"/>
        <color rgb="FFC00000"/>
        <rFont val="Verdana"/>
        <family val="2"/>
      </rPr>
      <t>or</t>
    </r>
    <r>
      <rPr>
        <sz val="9"/>
        <color theme="1"/>
        <rFont val="Verdana"/>
        <family val="2"/>
      </rPr>
      <t xml:space="preserve">
Programme generates its own revenues, e.g. through sales or cost reduction.</t>
    </r>
  </si>
  <si>
    <r>
      <rPr>
        <sz val="9"/>
        <rFont val="Verdana"/>
        <family val="2"/>
      </rPr>
      <t>Impact on contracts and procurement, receivables management (claim)</t>
    </r>
  </si>
  <si>
    <r>
      <rPr>
        <sz val="9"/>
        <rFont val="Verdana"/>
        <family val="2"/>
      </rPr>
      <t xml:space="preserve">Permanent organisation is responsible for procurement and contract management. </t>
    </r>
  </si>
  <si>
    <r>
      <rPr>
        <sz val="9"/>
        <rFont val="Verdana"/>
        <family val="2"/>
      </rPr>
      <t>Individual orders are placed externally by the candidate. Offers are collected in this conjunction. He is supported on the contract management side.</t>
    </r>
  </si>
  <si>
    <r>
      <rPr>
        <sz val="9"/>
        <rFont val="Verdana"/>
        <family val="2"/>
      </rPr>
      <t>Most orders are placed externally. For this purpose, the candidate obtains several offers for each. He also oversees contract management.</t>
    </r>
  </si>
  <si>
    <r>
      <rPr>
        <sz val="9"/>
        <rFont val="Verdana"/>
        <family val="2"/>
      </rPr>
      <t>Procurement and contract management is centralised in the programme, and responsibility for this lies with the candidate.</t>
    </r>
  </si>
  <si>
    <r>
      <rPr>
        <sz val="9"/>
        <rFont val="Verdana"/>
        <family val="2"/>
      </rPr>
      <t>Long-term relevance &amp; potential opportunities for the programme, ability of the programme manager to exert influence</t>
    </r>
  </si>
  <si>
    <r>
      <rPr>
        <sz val="9"/>
        <rFont val="Verdana"/>
        <family val="2"/>
      </rPr>
      <t>The seizure of opportunities as well as realisation of the resulting benefits is very important for the client.
Opportunities (e.g. reserves not required for risks) are deployed in the projects to boost efficiency.</t>
    </r>
  </si>
  <si>
    <r>
      <rPr>
        <sz val="9"/>
        <rFont val="Verdana"/>
        <family val="2"/>
      </rPr>
      <t>The seizure of opportunities as well as realisation of the resulting benefits is of the greatest importance for the client as well as for other stakeholders. Risk prevention reserves (e.g. resources, buffers) are promptly released by the candidate and deployed in the programme.</t>
    </r>
  </si>
  <si>
    <r>
      <rPr>
        <sz val="9"/>
        <rFont val="Verdana"/>
        <family val="2"/>
      </rPr>
      <t>Risks at the programme level, number of risky projects in the programme, risk to the implementation of the strategy</t>
    </r>
  </si>
  <si>
    <r>
      <rPr>
        <sz val="9"/>
        <rFont val="Verdana"/>
        <family val="2"/>
      </rPr>
      <t xml:space="preserve">Risk situation with several estimable risks entailing substantial damage and high likelihood of occurrence. Projects are given high attention in respect of cancellation.
</t>
    </r>
  </si>
  <si>
    <r>
      <rPr>
        <sz val="9"/>
        <rFont val="Verdana"/>
        <family val="2"/>
      </rPr>
      <t xml:space="preserve">Risk situation with numerous risks that are estimable only to a very limited extent entailing potential substantial and latent damage and with a high likelihood of occurrence. Projects are given high attention in respect of cancellation.
</t>
    </r>
  </si>
  <si>
    <r>
      <rPr>
        <sz val="9"/>
        <rFont val="Verdana"/>
        <family val="2"/>
      </rPr>
      <t>Definition of project risk categories, preventative and corrective regulations/measures for the individual projects</t>
    </r>
  </si>
  <si>
    <r>
      <rPr>
        <sz val="9"/>
        <rFont val="Verdana"/>
        <family val="2"/>
      </rPr>
      <t>Standard risk management measures are implemented.
Risks are controlled autonomously and independently by the project managers.</t>
    </r>
  </si>
  <si>
    <r>
      <rPr>
        <sz val="9"/>
        <rFont val="Verdana"/>
        <family val="2"/>
      </rPr>
      <t xml:space="preserve">The standard risks are countered with standardised measures, following consultation with the programme manager. </t>
    </r>
  </si>
  <si>
    <r>
      <rPr>
        <sz val="9"/>
        <rFont val="Verdana"/>
        <family val="2"/>
      </rPr>
      <t>In order to reduce or avoid the risks, both standardised as well as situational risk management measures needed to be implemented by the programme manager.</t>
    </r>
  </si>
  <si>
    <r>
      <rPr>
        <sz val="9"/>
        <rFont val="Verdana"/>
        <family val="2"/>
      </rPr>
      <t>In order to reduce or avoid the risks, situational risk management measures mostly needed to be implemented by the programme manager. Risks are controlled centrally and in an interdisciplinary project manner within the programme.</t>
    </r>
  </si>
  <si>
    <r>
      <rPr>
        <sz val="9"/>
        <rFont val="Verdana"/>
        <family val="2"/>
      </rPr>
      <t>Number of stakeholder categories (promoting and hindering interest groups) at the programme level</t>
    </r>
  </si>
  <si>
    <r>
      <rPr>
        <sz val="9"/>
        <rFont val="Verdana"/>
        <family val="2"/>
      </rPr>
      <t>&lt; 5</t>
    </r>
  </si>
  <si>
    <r>
      <rPr>
        <sz val="9"/>
        <rFont val="Verdana"/>
        <family val="2"/>
      </rPr>
      <t>5 - 7</t>
    </r>
  </si>
  <si>
    <r>
      <rPr>
        <sz val="9"/>
        <rFont val="Verdana"/>
        <family val="2"/>
      </rPr>
      <t>8 - 10</t>
    </r>
  </si>
  <si>
    <r>
      <rPr>
        <sz val="9"/>
        <rFont val="Verdana"/>
        <family val="2"/>
      </rPr>
      <t>&gt; 10</t>
    </r>
  </si>
  <si>
    <r>
      <rPr>
        <sz val="9"/>
        <rFont val="Verdana"/>
        <family val="2"/>
      </rPr>
      <t>Analysis of the interests of the stakeholders at the programme level</t>
    </r>
  </si>
  <si>
    <r>
      <rPr>
        <sz val="9"/>
        <rFont val="Verdana"/>
        <family val="2"/>
      </rPr>
      <t>Interests of the stakeholders correspond largely to the project and programme objectives.</t>
    </r>
  </si>
  <si>
    <r>
      <rPr>
        <sz val="9"/>
        <rFont val="Verdana"/>
        <family val="2"/>
      </rPr>
      <t>Project or programme objectives threaten the existential interests of key stakeholders.</t>
    </r>
  </si>
  <si>
    <r>
      <rPr>
        <sz val="9"/>
        <rFont val="Verdana"/>
        <family val="2"/>
      </rPr>
      <t xml:space="preserve">Public interest and dealings with regulatory authorities, internal and external visibility.
</t>
    </r>
  </si>
  <si>
    <r>
      <rPr>
        <sz val="9"/>
        <rFont val="Verdana"/>
        <family val="2"/>
      </rPr>
      <t>Programme is visible in the organisation and is  observed.</t>
    </r>
  </si>
  <si>
    <r>
      <rPr>
        <sz val="9"/>
        <rFont val="Verdana"/>
        <family val="2"/>
      </rPr>
      <t>Programme is a known quantity in the organisation and is established/respected.</t>
    </r>
  </si>
  <si>
    <r>
      <rPr>
        <sz val="9"/>
        <rFont val="Verdana"/>
        <family val="2"/>
      </rPr>
      <t xml:space="preserve">Projects are subject to public interest beyond the organisation, or as a rule need to satisfy the requirements of regulatory authorities.
Candidate occasionally nurtures customer or supplier relations and/or other important partnerships, occasionally takes part in specialist groups, associations or similar bodies.
</t>
    </r>
  </si>
  <si>
    <r>
      <rPr>
        <sz val="9"/>
        <rFont val="Verdana"/>
        <family val="2"/>
      </rPr>
      <t>Projects are subject to considerable public interest beyond the organisation, or as a rule need to thoroughly satisfy the requirements of regulatory authorities.
Candidate actively and regularly nurtures customer or supplier relations and/or other important partnerships, frequently takes part in specialist groups, associations or similar bodies, has a media profile.</t>
    </r>
  </si>
  <si>
    <r>
      <rPr>
        <sz val="9"/>
        <rFont val="Verdana"/>
        <family val="2"/>
      </rPr>
      <t>Influence over programme and parent organisation; extent of the cultural, local and organisational changes in the permanent organisation brought about by the programme</t>
    </r>
  </si>
  <si>
    <r>
      <rPr>
        <sz val="9"/>
        <rFont val="Verdana"/>
        <family val="2"/>
      </rPr>
      <t>Projects bring about no cultural or organisational changes in the organisation.</t>
    </r>
  </si>
  <si>
    <r>
      <rPr>
        <sz val="9"/>
        <rFont val="Verdana"/>
        <family val="2"/>
      </rPr>
      <t>Project results influence the permanent organisation and are dependent on its involvement. Interests of project and line mostly correspond.</t>
    </r>
  </si>
  <si>
    <r>
      <rPr>
        <sz val="9"/>
        <rFont val="Verdana"/>
        <family val="2"/>
      </rPr>
      <t>Project results influence the permanent organisation and are dependent on its involvement. Significant opposing interests of project and line.</t>
    </r>
  </si>
  <si>
    <r>
      <rPr>
        <sz val="9"/>
        <rFont val="Verdana"/>
        <family val="2"/>
      </rPr>
      <t>Substantial reciprocal influence between project results and permanent organisation. Complex and substantial conflicts of interest. Projects bring about a comprehensive reorganisation, incl. significant personnel reduction and changes.</t>
    </r>
  </si>
  <si>
    <r>
      <rPr>
        <sz val="9"/>
        <rFont val="Verdana"/>
        <family val="2"/>
      </rPr>
      <t xml:space="preserve">Experience of the permanent organisation in similar programmes
</t>
    </r>
  </si>
  <si>
    <r>
      <rPr>
        <sz val="9"/>
        <rFont val="Verdana"/>
        <family val="2"/>
      </rPr>
      <t>Project and programme results are not dependent on the experience of the permanent organisation in similar projects and programmes.</t>
    </r>
  </si>
  <si>
    <r>
      <rPr>
        <sz val="9"/>
        <rFont val="Verdana"/>
        <family val="2"/>
      </rPr>
      <t>Experience of the permanent organisation in similar projects and programmes is beneficial for the project, but not essential.</t>
    </r>
  </si>
  <si>
    <r>
      <rPr>
        <sz val="9"/>
        <rFont val="Verdana"/>
        <family val="2"/>
      </rPr>
      <t>Project and programme results can be rendered either only with the corresponding experience of the permanent organisation in similar projects, or the cost-effectiveness is dependent upon experience (lessons learned).</t>
    </r>
  </si>
  <si>
    <r>
      <rPr>
        <sz val="9"/>
        <rFont val="Verdana"/>
        <family val="2"/>
      </rPr>
      <t>Project and programme results can be rendered only with the corresponding considerable experience of the permanent organisation in similar programmes, or the cost-effectiveness is dependent upon experience (lessons learned).</t>
    </r>
  </si>
  <si>
    <r>
      <rPr>
        <sz val="9"/>
        <rFont val="Verdana"/>
        <family val="2"/>
      </rPr>
      <t>Consolidated reporting and anticipatory communication of the relevant reporting points (hard and soft factors) to the line manager, management of the escalation</t>
    </r>
  </si>
  <si>
    <r>
      <rPr>
        <sz val="9"/>
        <rFont val="Verdana"/>
        <family val="2"/>
      </rPr>
      <t>Focus on specialist problem solving. Reporting and communications workload play a relatively minor role.
Content interaction (predominantly hard factors) between fewer than 10% of the projects within the programme.</t>
    </r>
  </si>
  <si>
    <r>
      <rPr>
        <sz val="9"/>
        <rFont val="Verdana"/>
        <family val="2"/>
      </rPr>
      <t>Reporting and communication of the project results play a significant role in respect of the project workload, and make an important contribution to the success of the project.
Content interaction (predominantly hard factors, some soft factors) between 10-30% of the projects within the programme.</t>
    </r>
  </si>
  <si>
    <r>
      <rPr>
        <sz val="9"/>
        <rFont val="Verdana"/>
        <family val="2"/>
      </rPr>
      <t>The complexity of the reporting and communication is comparable to the specialist problem solving, and represent a necessary precondition for the success of the project.
Content interaction (predominantly hard and soft factors in equal parts) between 30-60% of the projects within the programme.</t>
    </r>
  </si>
  <si>
    <r>
      <rPr>
        <sz val="9"/>
        <rFont val="Verdana"/>
        <family val="2"/>
      </rPr>
      <t>Reporting and communication are the most important, critical success factors for the success of the project, and generate more workload than the specialist problem solving.
Content interaction (predominantly soft factors) between fewer over 60% of the projects within the programme.</t>
    </r>
  </si>
  <si>
    <r>
      <rPr>
        <sz val="9"/>
        <rFont val="Verdana"/>
        <family val="2"/>
      </rPr>
      <t xml:space="preserve">Cultural, social, geographical and linguistic diversity
</t>
    </r>
  </si>
  <si>
    <r>
      <rPr>
        <sz val="9"/>
        <rFont val="Verdana"/>
        <family val="2"/>
      </rPr>
      <t>No problems to solve in respect of values, language or social disparities at the same location that are linked to origins.
Only 1 language &amp; cultural/social group</t>
    </r>
  </si>
  <si>
    <r>
      <rPr>
        <sz val="9"/>
        <rFont val="Verdana"/>
        <family val="2"/>
      </rPr>
      <t>Relatively minor problems to solve in respect of values, language or social disparities at at least three separate locations that are linked to origins.
2-3 languages and/or groups</t>
    </r>
  </si>
  <si>
    <r>
      <rPr>
        <sz val="9"/>
        <rFont val="Verdana"/>
        <family val="2"/>
      </rPr>
      <t>Problems relating to values, language and/or social disparities linked to origins are a challenge for the candidate. Project and programme implementation relates to diverse locations across the country.
4-5 languages and groups</t>
    </r>
  </si>
  <si>
    <r>
      <rPr>
        <sz val="9"/>
        <rFont val="Verdana"/>
        <family val="2"/>
      </rPr>
      <t>Substantial problems relating to values, language and/or social disparities linked to origins are a substantial challenge and additional burden for the candidate. Project and programme implementation relates to diverse locations across the country as well as international locations.
6 or more languages &amp; groups</t>
    </r>
  </si>
  <si>
    <r>
      <rPr>
        <sz val="9"/>
        <rFont val="Verdana"/>
        <family val="2"/>
      </rPr>
      <t>Number of involved interdisciplinary units and departments (IT, infrastructure/real estate, HR, marketing/sales, security, corporate development, etc.) in the permanent organisation</t>
    </r>
  </si>
  <si>
    <r>
      <rPr>
        <sz val="9"/>
        <rFont val="Verdana"/>
        <family val="2"/>
      </rPr>
      <t xml:space="preserve">All project or programme parties are drawn from the same specialist discipline.
</t>
    </r>
  </si>
  <si>
    <r>
      <rPr>
        <sz val="9"/>
        <rFont val="Verdana"/>
        <family val="2"/>
      </rPr>
      <t>Most project or programme parties are drawn from the same specialist discipline.
≥ 3 specialist disciplines in interdisciplinary units and/or departments</t>
    </r>
  </si>
  <si>
    <r>
      <rPr>
        <sz val="9"/>
        <rFont val="Verdana"/>
        <family val="2"/>
      </rPr>
      <t>The project or programme parties are drawn from several specialist disciplines, and their coordination is challenging for the project manager.
≥ 6 specialist disciplines in interdisciplinary units and/or departments</t>
    </r>
  </si>
  <si>
    <r>
      <rPr>
        <sz val="9"/>
        <rFont val="Verdana"/>
        <family val="2"/>
      </rPr>
      <t xml:space="preserve">The project or programme parties are drawn from all specialist disciplines, and their coordination is extremely challenging for the project manager.
≥ 10 specialist disciplines in interdisciplinary units and departments </t>
    </r>
  </si>
  <si>
    <r>
      <rPr>
        <sz val="9"/>
        <rFont val="Verdana"/>
        <family val="2"/>
      </rPr>
      <t>Direct management scope (number of subordinated project managers in the programme)</t>
    </r>
  </si>
  <si>
    <r>
      <rPr>
        <sz val="9"/>
        <rFont val="Verdana"/>
        <family val="2"/>
      </rPr>
      <t>3 - 5</t>
    </r>
  </si>
  <si>
    <r>
      <rPr>
        <sz val="9"/>
        <rFont val="Verdana"/>
        <family val="2"/>
      </rPr>
      <t>6 - 9</t>
    </r>
  </si>
  <si>
    <r>
      <rPr>
        <sz val="9"/>
        <rFont val="Verdana"/>
        <family val="2"/>
      </rPr>
      <t xml:space="preserve">Influence over the selection, training and deployment of the project manager; informal and effective networking of the key persons within the programme
</t>
    </r>
  </si>
  <si>
    <r>
      <rPr>
        <sz val="9"/>
        <rFont val="Verdana"/>
        <family val="2"/>
      </rPr>
      <t>Team composition is static throughout the entire course of the project and programme; new personnel can be integrated with ease.</t>
    </r>
  </si>
  <si>
    <r>
      <rPr>
        <sz val="9"/>
        <rFont val="Verdana"/>
        <family val="2"/>
      </rPr>
      <t xml:space="preserve">Decision-making competence and initiation, autonomy of the programme manager, procedural and results responsibility, coordination and controlling of the projects </t>
    </r>
  </si>
  <si>
    <r>
      <rPr>
        <sz val="9"/>
        <rFont val="Verdana"/>
        <family val="2"/>
      </rPr>
      <t>Has no responsibility for results. Consolidates project and programme data as the decision-making basis for others.</t>
    </r>
  </si>
  <si>
    <r>
      <rPr>
        <sz val="9"/>
        <rFont val="Verdana"/>
        <family val="2"/>
      </rPr>
      <t>Has indirect responsibility for results. Consolidates project and programme data, and proactively develops recommended action as the decision-making basis for others. Operates controlling and early-warning systems.</t>
    </r>
  </si>
  <si>
    <r>
      <rPr>
        <sz val="9"/>
        <rFont val="Verdana"/>
        <family val="2"/>
      </rPr>
      <t>Has full profit&amp;loss responsibility over a limited value-added phase of his projects and programmes (e.g. head of project settlement in a plant construction company).</t>
    </r>
  </si>
  <si>
    <r>
      <rPr>
        <sz val="9"/>
        <rFont val="Verdana"/>
        <family val="2"/>
      </rPr>
      <t>Has full profit&amp;loss responsibility from the project concept through realisation and to the end of lifetime.</t>
    </r>
  </si>
  <si>
    <r>
      <rPr>
        <sz val="9"/>
        <rFont val="Verdana"/>
        <family val="2"/>
      </rPr>
      <t xml:space="preserve">Proportion of the projects in the programme that effect product and/or process innovation, personal contribution to ideas management
</t>
    </r>
  </si>
  <si>
    <r>
      <rPr>
        <sz val="9"/>
        <rFont val="Verdana"/>
        <family val="2"/>
      </rPr>
      <t>Programme generates at the most minor product or process innovation.
Programme consists wholly of life-cycle projects (e.g. software maintenance).</t>
    </r>
  </si>
  <si>
    <r>
      <rPr>
        <sz val="9"/>
        <rFont val="Verdana"/>
        <family val="2"/>
      </rPr>
      <t>Programme generates product or process innovation within the company or organisation.</t>
    </r>
  </si>
  <si>
    <r>
      <rPr>
        <sz val="9"/>
        <rFont val="Verdana"/>
        <family val="2"/>
      </rPr>
      <t>Programme generates product and process innovation within the company or organisation.</t>
    </r>
  </si>
  <si>
    <r>
      <rPr>
        <sz val="9"/>
        <rFont val="Verdana"/>
        <family val="2"/>
      </rPr>
      <t>Programme generates significant industry-wide product and/or process innovation.
Programme consists wholly of innovation, business development, research &amp; development.</t>
    </r>
  </si>
  <si>
    <r>
      <rPr>
        <sz val="9"/>
        <rFont val="Verdana"/>
        <family val="2"/>
      </rPr>
      <t>Profile of the utilised technologies, influence exerted on the selection of technology for the individual projects, innovation for the permanent organisation</t>
    </r>
  </si>
  <si>
    <r>
      <rPr>
        <sz val="9"/>
        <rFont val="Verdana"/>
        <family val="2"/>
      </rPr>
      <t>Utilised technology is well-known both within the company as well as on the market. Projects are completely autonomous in terms of technology.</t>
    </r>
  </si>
  <si>
    <r>
      <rPr>
        <sz val="9"/>
        <rFont val="Verdana"/>
        <family val="2"/>
      </rPr>
      <t>Utilised technology is relatively unknown both both within the company as well as on the market. Parts of the permanent organisation are subject to technical changes.</t>
    </r>
  </si>
  <si>
    <r>
      <rPr>
        <sz val="9"/>
        <rFont val="Verdana"/>
        <family val="2"/>
      </rPr>
      <t>Significant parts of the utilised technology were newly developed for the programme. Technology is developed within the programme and is applied to the other projects and to the permanent organisation in order to effect massive change.</t>
    </r>
  </si>
  <si>
    <r>
      <rPr>
        <sz val="9"/>
        <rFont val="Verdana"/>
        <family val="2"/>
      </rPr>
      <t xml:space="preserve">Clarification of the programme boundaries (restrictions, operating conditions, framework of action) with the principal, acceptance of the solution variants, delegation in accordance with the principle of congruity </t>
    </r>
  </si>
  <si>
    <r>
      <rPr>
        <sz val="9"/>
        <rFont val="Verdana"/>
        <family val="2"/>
      </rPr>
      <t>Operating conditions clearly stipulate the approach to solving the problem (no freedom of action). Pure administration/coordination of the programme by the candidate.</t>
    </r>
  </si>
  <si>
    <r>
      <rPr>
        <sz val="9"/>
        <rFont val="Verdana"/>
        <family val="2"/>
      </rPr>
      <t>Operating conditions provide scope for several problem solving variants that are essentially similar (limited freedom of action). Candidate obtains decisions.</t>
    </r>
  </si>
  <si>
    <r>
      <rPr>
        <sz val="9"/>
        <rFont val="Verdana"/>
        <family val="2"/>
      </rPr>
      <t>Operating conditions provide scope for several problem solving variants that differ in respect of essential aspects (considerable freedom of action). Candidate has the competence to develop and to realise comprehensive variants and scenarios.</t>
    </r>
  </si>
  <si>
    <r>
      <rPr>
        <sz val="9"/>
        <rFont val="Verdana"/>
        <family val="2"/>
      </rPr>
      <t>No significant operating conditions. Countless problem solving variants are conceivable (exceptionally extensive freedom of action). Candidate oversees the congruence of tasks, responsibility and competence, and consequently exerts an active influence over the strategy.</t>
    </r>
  </si>
  <si>
    <r>
      <rPr>
        <sz val="9"/>
        <rFont val="Verdana"/>
        <family val="2"/>
      </rPr>
      <t>Number, relevance, disparity and complexity of the projects that are active throughout the duration of the programme</t>
    </r>
  </si>
  <si>
    <r>
      <rPr>
        <sz val="9"/>
        <rFont val="Verdana"/>
        <family val="2"/>
      </rPr>
      <t>&lt; 6 active projects
Few or no complex projects, only one project type (e.g. all IT projects)</t>
    </r>
  </si>
  <si>
    <r>
      <rPr>
        <sz val="9"/>
        <rFont val="Verdana"/>
        <family val="2"/>
      </rPr>
      <t>≥ 6 active projects,
of which at least 2 complex projects and at least 2 project types (e.g. infrastructure and procurement project)</t>
    </r>
  </si>
  <si>
    <r>
      <rPr>
        <sz val="9"/>
        <rFont val="Verdana"/>
        <family val="2"/>
      </rPr>
      <t>≥ 15 active projects,
of which at least 5 complex projects and at least 3 project types (e.g. IT, reorganisation, real estate project)</t>
    </r>
  </si>
  <si>
    <r>
      <rPr>
        <sz val="9"/>
        <rFont val="Verdana"/>
        <family val="2"/>
      </rPr>
      <t>≥ 30 active projects,
of which at least 8 complex projects and at least 5 project types (e.g. infrastructure, training, reorganisation, culture, IT project)</t>
    </r>
  </si>
  <si>
    <r>
      <rPr>
        <sz val="9"/>
        <rFont val="Verdana"/>
        <family val="2"/>
      </rPr>
      <t>No redundant system goals between the projects in the programme, level of influence of and over other projects and programmes, active exchange and comparison with other projects and programmes.</t>
    </r>
  </si>
  <si>
    <r>
      <rPr>
        <sz val="9"/>
        <rFont val="Verdana"/>
        <family val="2"/>
      </rPr>
      <t>Projects have little impact on the other activities within the scheme. The system objectives have an impact only in individual cases. The impact within the permanent organisation is low.</t>
    </r>
  </si>
  <si>
    <r>
      <rPr>
        <sz val="9"/>
        <rFont val="Verdana"/>
        <family val="2"/>
      </rPr>
      <t>Dependency on other projects or programmes demonstrably exists in respect of certain aspects, and makes occasional discussions and comparisons necessary.</t>
    </r>
  </si>
  <si>
    <r>
      <rPr>
        <sz val="9"/>
        <rFont val="Verdana"/>
        <family val="2"/>
      </rPr>
      <t>Strong dependency on other projects or programmes that are pursued within the same business unit. Operating conditions and restrictions need to be consensually compared by the candidate.</t>
    </r>
  </si>
  <si>
    <r>
      <rPr>
        <sz val="9"/>
        <rFont val="Verdana"/>
        <family val="2"/>
      </rPr>
      <t>Strong dependency on projects or programmes outside the business unit; no opportunity to exercise influence through collective management. Seemingly redundant system objectives require specific clarification or even escalation.</t>
    </r>
  </si>
  <si>
    <r>
      <rPr>
        <sz val="9"/>
        <rFont val="Verdana"/>
        <family val="2"/>
      </rPr>
      <t xml:space="preserve">Raising the profile of the developments; publication of information and data within the context of the defined classifications; adherence to agreed communication methods and channels; unrestricted, proactive involvement of the principal </t>
    </r>
  </si>
  <si>
    <r>
      <rPr>
        <sz val="9"/>
        <rFont val="Verdana"/>
        <family val="2"/>
      </rPr>
      <t>Programme or individual projects were internally classified as confidential. Information can be procured or alienated only selectively. Corresponding measures need to be safeguarded and implemented by the candidate.</t>
    </r>
  </si>
  <si>
    <r>
      <rPr>
        <sz val="9"/>
        <rFont val="Verdana"/>
        <family val="2"/>
      </rPr>
      <t>Programme or individual projects were internally classified as strictly confidential. Information procurement and flow are extremely difficult. Integral security is extremely important, and needs to be asserted by the candidate and project managers under all circumstances. The project entails considerable risks to reputation. Compliance comes before openness. Interaction with the principal and the supervisors is performed exclusively by the candidate.</t>
    </r>
  </si>
  <si>
    <r>
      <rPr>
        <sz val="9"/>
        <rFont val="Verdana"/>
        <family val="2"/>
      </rPr>
      <t>Need for further resources, following consultation with the permanent organisation, continuous comparison with the strategy and investment planning, life-cycle analysis.</t>
    </r>
  </si>
  <si>
    <r>
      <rPr>
        <sz val="9"/>
        <rFont val="Verdana"/>
        <family val="2"/>
      </rPr>
      <t>Long-term (more than 12 months) projects are continuously validated in terms of relevance by the candidate in relation to the applicable strategy of the permanent organisation. Discrepancies are communicated and possible measures are proposed.</t>
    </r>
  </si>
  <si>
    <r>
      <rPr>
        <sz val="9"/>
        <rFont val="Verdana"/>
        <family val="2"/>
      </rPr>
      <t xml:space="preserve">Long-term (more than 12 months) projects are continuously modified by the candidate in line with the applicable strategy of the permanent organisation. The candidate anticipates and influences the strategy development, and independently initiates the measures arising out of the decisions taken by company management within his field of responsibility. </t>
    </r>
  </si>
  <si>
    <r>
      <rPr>
        <sz val="9"/>
        <rFont val="Verdana"/>
        <family val="2"/>
      </rPr>
      <t>Order clarification and boundaries of the projects and programmes within the project portfolio</t>
    </r>
  </si>
  <si>
    <r>
      <rPr>
        <sz val="9"/>
        <rFont val="Verdana"/>
        <family val="2"/>
      </rPr>
      <t>Projects and programmes are clear from the outset and comprehensively defined by third parties.</t>
    </r>
  </si>
  <si>
    <r>
      <rPr>
        <sz val="9"/>
        <rFont val="Verdana"/>
        <family val="2"/>
      </rPr>
      <t>Projects and programmes are clear from the outset and comprehensively commissioned by third parties.</t>
    </r>
  </si>
  <si>
    <r>
      <rPr>
        <sz val="9"/>
        <rFont val="Verdana"/>
        <family val="2"/>
      </rPr>
      <t>Projects and programmes are demonstrably initialised through influence exerted by the portfolio manager over the permanent organisation.</t>
    </r>
  </si>
  <si>
    <r>
      <rPr>
        <sz val="9"/>
        <rFont val="Verdana"/>
        <family val="2"/>
      </rPr>
      <t>Projects and programmes are demonstrably initialised when the portfolio manager commissions this from the permanent organisation.</t>
    </r>
  </si>
  <si>
    <r>
      <rPr>
        <sz val="9"/>
        <rFont val="Verdana"/>
        <family val="2"/>
      </rPr>
      <t xml:space="preserve">Conflicts and dependencies between the individual projects/programmes within the project portfolio </t>
    </r>
  </si>
  <si>
    <r>
      <rPr>
        <sz val="9"/>
        <rFont val="Verdana"/>
        <family val="2"/>
      </rPr>
      <t>Potential impact and benefit of the projects, influence and impact of the portfolio on the permanent organisation or its strategy.</t>
    </r>
  </si>
  <si>
    <r>
      <rPr>
        <sz val="9"/>
        <rFont val="Verdana"/>
        <family val="2"/>
      </rPr>
      <t>One amongst many: has no influence or only very little influence on the main processes and results of the company</t>
    </r>
  </si>
  <si>
    <r>
      <rPr>
        <sz val="9"/>
        <rFont val="Verdana"/>
        <family val="2"/>
      </rPr>
      <t xml:space="preserve">Influence over the acceptance, (re)-prioritisation, classification, continuation, interruption or suspension and completion of the individual projects/programmes in the portfolio, extension to several portfolios and resulting new allocation of projects 
</t>
    </r>
  </si>
  <si>
    <r>
      <rPr>
        <sz val="9"/>
        <rFont val="Verdana"/>
        <family val="2"/>
      </rPr>
      <t>Portfolio causes few amendments and changes.</t>
    </r>
  </si>
  <si>
    <r>
      <rPr>
        <sz val="9"/>
        <rFont val="Verdana"/>
        <family val="2"/>
      </rPr>
      <t>The portfolio has a low number of amendments with a minor impact on the content, costs and deadlines. Candidate works actively on the project development and on the basis for decision-making; however others have lead positions for holistic portfolio overviews.</t>
    </r>
  </si>
  <si>
    <r>
      <rPr>
        <sz val="9"/>
        <rFont val="Verdana"/>
        <family val="2"/>
      </rPr>
      <t>Portfolio has a number of changes that have a significant impact on at least one of the three parameters 'content', 'costs' or 'deadlines'. Candidate plans the portfolio holistically; initiates project developments and effects decisions.</t>
    </r>
  </si>
  <si>
    <r>
      <rPr>
        <sz val="9"/>
        <rFont val="Verdana"/>
        <family val="2"/>
      </rPr>
      <t>Portfolio has a large number of amendments with significant impacts on the content, costs and deadlines. Candidate has the highest decision-making competence and full profit&amp;loss responsibility.</t>
    </r>
  </si>
  <si>
    <r>
      <rPr>
        <sz val="9"/>
        <rFont val="Verdana"/>
        <family val="2"/>
      </rPr>
      <t xml:space="preserve">Availability and scope of freedom; selection and development of the PM criteria, processes, standards &amp; methods (relevance assessment of projects and programmes, portfolio reporting, etc.), tools &amp; techniques; guidelines 
</t>
    </r>
  </si>
  <si>
    <r>
      <rPr>
        <sz val="9"/>
        <rFont val="Verdana"/>
        <family val="2"/>
      </rPr>
      <t>Support within the portfolio (PPMO), building up &amp; providing support for the individual programmes and projects 
(record management, PM cockpit, templates, etc.)</t>
    </r>
  </si>
  <si>
    <r>
      <rPr>
        <sz val="9"/>
        <rFont val="Verdana"/>
        <family val="2"/>
      </rPr>
      <t>Influence exerted by the portfolio manager over the allocation, redistribution of personnel resources, skills planning and promotion of the project or programme managers, resources planning with the permanent organisation</t>
    </r>
  </si>
  <si>
    <r>
      <rPr>
        <sz val="9"/>
        <rFont val="Verdana"/>
        <family val="2"/>
      </rPr>
      <t>Influence exerted by the portfolio manager over the allocation or redistribution of the budget</t>
    </r>
  </si>
  <si>
    <r>
      <rPr>
        <sz val="9"/>
        <rFont val="Verdana"/>
        <family val="2"/>
      </rPr>
      <t>In addition to value 3: Safeguarding incoming payments (e.g. bank guaranties, ERG, letter of credit).</t>
    </r>
  </si>
  <si>
    <r>
      <rPr>
        <sz val="9"/>
        <rFont val="Verdana"/>
        <family val="2"/>
      </rPr>
      <t>Ability of the portfolio manager to exert influence</t>
    </r>
  </si>
  <si>
    <r>
      <rPr>
        <sz val="9"/>
        <rFont val="Verdana"/>
        <family val="2"/>
      </rPr>
      <t>The seizure of opportunities as well as realisation of the resulting benefits is of the greatest importance for the client as well as for other stakeholders. Risk prevention reserves (e.g. resources, buffers) are promptly released by the candidate and deployed in the portfolio.</t>
    </r>
  </si>
  <si>
    <r>
      <rPr>
        <sz val="9"/>
        <rFont val="Verdana"/>
        <family val="2"/>
      </rPr>
      <t>Risks at the portfolio level, number of projects and programmes that entail risks, effecting the completion and handing over of projects and programmes to the permanent organisation</t>
    </r>
  </si>
  <si>
    <r>
      <rPr>
        <sz val="9"/>
        <rFont val="Verdana"/>
        <family val="2"/>
      </rPr>
      <t>Definition of project and programme risk categories, preventative and corrective regulations/measures for the individual projects and programmes</t>
    </r>
  </si>
  <si>
    <r>
      <rPr>
        <sz val="9"/>
        <rFont val="Verdana"/>
        <family val="2"/>
      </rPr>
      <t xml:space="preserve">The standard risks are countered with standardised measures, following consultation with the portfolio manager. </t>
    </r>
  </si>
  <si>
    <r>
      <rPr>
        <sz val="9"/>
        <rFont val="Verdana"/>
        <family val="2"/>
      </rPr>
      <t>In order to reduce or avoid the risks, both standardised as well as situational risk management measures needed to be implemented by the portfolio manager.</t>
    </r>
  </si>
  <si>
    <r>
      <rPr>
        <sz val="9"/>
        <rFont val="Verdana"/>
        <family val="2"/>
      </rPr>
      <t>In order to reduce or avoid the risks, situational risk management measures mostly needed to be implemented by the portfolio manager. Risks are controlled centrally and in an interdisciplinary project manner within the portfolio.</t>
    </r>
  </si>
  <si>
    <r>
      <rPr>
        <sz val="9"/>
        <rFont val="Verdana"/>
        <family val="2"/>
      </rPr>
      <t>Support for project and programme managers in supervisory bodies (steering committee)</t>
    </r>
  </si>
  <si>
    <r>
      <rPr>
        <sz val="9"/>
        <rFont val="Verdana"/>
        <family val="2"/>
      </rPr>
      <t>Candidate provides the project managers with systematic support for their requests.</t>
    </r>
  </si>
  <si>
    <r>
      <rPr>
        <sz val="9"/>
        <rFont val="Verdana"/>
        <family val="2"/>
      </rPr>
      <t xml:space="preserve">Candidate proactively pursues consensus agreements within the supervisory bodies ahead of decisions.
</t>
    </r>
  </si>
  <si>
    <r>
      <rPr>
        <sz val="9"/>
        <rFont val="Verdana"/>
        <family val="2"/>
      </rPr>
      <t>Portfolio is visible in the organisation and is  observed.</t>
    </r>
  </si>
  <si>
    <r>
      <rPr>
        <sz val="9"/>
        <rFont val="Verdana"/>
        <family val="2"/>
      </rPr>
      <t>Portfolio is a known quantity in the organisation and is established/respected.</t>
    </r>
  </si>
  <si>
    <r>
      <rPr>
        <sz val="9"/>
        <rFont val="Verdana"/>
        <family val="2"/>
      </rPr>
      <t xml:space="preserve">Projects and programmes are subject to public interest beyond the organisation, or as a rule need to satisfy the requirements of regulatory authorities.
Candidate occasionally nurtures customer or supplier relations and/or other important partnerships, occasionally takes part in specialist groups, associations or similar bodies.
</t>
    </r>
  </si>
  <si>
    <r>
      <rPr>
        <sz val="9"/>
        <rFont val="Verdana"/>
        <family val="2"/>
      </rPr>
      <t>Projects and programmes are subject to considerable public interest beyond the organisation, or as a rule need to thoroughly satisfy the requirements of regulatory authorities.
Candidate actively and regularly nurtures customer or supplier relations and/or other important partnerships, frequently takes part in specialist groups, associations or similar bodies, has a media profile.</t>
    </r>
  </si>
  <si>
    <r>
      <rPr>
        <sz val="9"/>
        <rFont val="Verdana"/>
        <family val="2"/>
      </rPr>
      <t>Influence over projects, programmes and parent organisation; extent of the cultural, local and organisational changes in the permanent organisation brought about by the project and programmes</t>
    </r>
  </si>
  <si>
    <r>
      <rPr>
        <sz val="9"/>
        <rFont val="Verdana"/>
        <family val="2"/>
      </rPr>
      <t>Projects and programmes bring about no cultural or organisational changes in the organisation.</t>
    </r>
  </si>
  <si>
    <r>
      <rPr>
        <sz val="9"/>
        <rFont val="Verdana"/>
        <family val="2"/>
      </rPr>
      <t>Project and programme results influence the permanent organisation and are dependent on its involvement. Interests of projects, programmes and line mostly correspond.</t>
    </r>
  </si>
  <si>
    <r>
      <rPr>
        <sz val="9"/>
        <rFont val="Verdana"/>
        <family val="2"/>
      </rPr>
      <t>Project and programme results influence the permanent organisation and are dependent on its involvement. Significant opposing interests of projects, programmes and line.</t>
    </r>
  </si>
  <si>
    <r>
      <rPr>
        <sz val="9"/>
        <rFont val="Verdana"/>
        <family val="2"/>
      </rPr>
      <t>Substantial reciprocal influence between project results, programme results and permanent organisation. Complex and substantial conflicts of interest. Projects and programmes bring about a comprehensive reorganisation, incl. significant personnel reduction and changes.</t>
    </r>
  </si>
  <si>
    <r>
      <rPr>
        <sz val="9"/>
        <rFont val="Verdana"/>
        <family val="2"/>
      </rPr>
      <t>Experience of the permanent organisation with portfolios</t>
    </r>
  </si>
  <si>
    <r>
      <rPr>
        <sz val="9"/>
        <rFont val="Verdana"/>
        <family val="2"/>
      </rPr>
      <t>Experience of the permanent organisation in similar projects and programmes is beneficial for the portfolio, but not essential.</t>
    </r>
  </si>
  <si>
    <r>
      <rPr>
        <sz val="9"/>
        <rFont val="Verdana"/>
        <family val="2"/>
      </rPr>
      <t>Project and programme results can be rendered only with the corresponding considerable experience of the permanent organisation in similar portfolios, or the cost-effectiveness is dependent upon experience (lessons learned).</t>
    </r>
  </si>
  <si>
    <r>
      <rPr>
        <sz val="9"/>
        <rFont val="Verdana"/>
        <family val="2"/>
      </rPr>
      <t>Focus on specialist problem solving. Reporting and communications workload play a relatively minor role.
Content interaction (predominantly hard factors) between fewer than 10% of the projects within the portfolio.</t>
    </r>
  </si>
  <si>
    <r>
      <rPr>
        <sz val="9"/>
        <rFont val="Verdana"/>
        <family val="2"/>
      </rPr>
      <t>Reporting and communication of the project results play a significant role in respect of the project workload, and make an important contribution to the success of the project.
Content interaction (predominantly hard factors, some soft factors) between 10-30% of the projects within the portfolio.</t>
    </r>
  </si>
  <si>
    <r>
      <rPr>
        <sz val="9"/>
        <rFont val="Verdana"/>
        <family val="2"/>
      </rPr>
      <t>The complexity of the reporting and communication is comparable to the specialist problem solving, and represent a necessary precondition for the success of the project.
Content interaction (predominantly hard and soft factors in equal parts) between 30-60% of the projects within the portfolio.</t>
    </r>
  </si>
  <si>
    <r>
      <rPr>
        <sz val="9"/>
        <rFont val="Verdana"/>
        <family val="2"/>
      </rPr>
      <t>Reporting and communication are the most important, critical success factors for the success of the project, and generate more workload than the specialist problem solving.
Content interaction (predominantly soft factors) between fewer over 60% of the projects within the portfolio.</t>
    </r>
  </si>
  <si>
    <r>
      <rPr>
        <sz val="9"/>
        <rFont val="Verdana"/>
        <family val="2"/>
      </rPr>
      <t>Specialist and management scope and authority to issue instructions (number of project and programme managers in the portfolio)</t>
    </r>
  </si>
  <si>
    <r>
      <rPr>
        <sz val="9"/>
        <rFont val="Verdana"/>
        <family val="2"/>
      </rPr>
      <t>Integration and adjourning of project teams following project completion or stop, or following settlement of resources</t>
    </r>
  </si>
  <si>
    <r>
      <rPr>
        <sz val="9"/>
        <rFont val="Verdana"/>
        <family val="2"/>
      </rPr>
      <t>Decision-making competence and initiation, procedural and results responsibility, coordination and controlling of the projects and programmes</t>
    </r>
  </si>
  <si>
    <r>
      <rPr>
        <sz val="9"/>
        <rFont val="Verdana"/>
        <family val="2"/>
      </rPr>
      <t>Has no responsibility for results. Consolidates project, programme and portfolio data as the decision-making basis for others.</t>
    </r>
  </si>
  <si>
    <r>
      <rPr>
        <sz val="9"/>
        <rFont val="Verdana"/>
        <family val="2"/>
      </rPr>
      <t>Has indirect responsibility for results. Consolidates project, programme and portfolio data, and proactively develops recommended action as the decision-making basis for others. Operates controlling and early-warning systems.</t>
    </r>
  </si>
  <si>
    <r>
      <rPr>
        <sz val="9"/>
        <rFont val="Verdana"/>
        <family val="2"/>
      </rPr>
      <t>Has full profit&amp;loss responsibility over a limited value-added phase of his projects, programmes and portfolios (e.g. head of project settlement in a plant construction company).</t>
    </r>
  </si>
  <si>
    <r>
      <rPr>
        <sz val="9"/>
        <rFont val="Verdana"/>
        <family val="2"/>
      </rPr>
      <t xml:space="preserve">Proportion of projects and programmes within the portfolio that are unique or completed for the first time </t>
    </r>
  </si>
  <si>
    <r>
      <rPr>
        <sz val="9"/>
        <rFont val="Verdana"/>
        <family val="2"/>
      </rPr>
      <t>Portfolio generates at the most minor product or process innovation.
Portfolio consists wholly of life-cycle projects (e.g. software maintenance).</t>
    </r>
  </si>
  <si>
    <r>
      <rPr>
        <sz val="9"/>
        <rFont val="Verdana"/>
        <family val="2"/>
      </rPr>
      <t>Portfolio generates product or process innovation within the company or organisation.</t>
    </r>
  </si>
  <si>
    <r>
      <rPr>
        <sz val="9"/>
        <rFont val="Verdana"/>
        <family val="2"/>
      </rPr>
      <t>Portfolio generates product and process innovation within the company or organisation.</t>
    </r>
  </si>
  <si>
    <r>
      <rPr>
        <sz val="9"/>
        <rFont val="Verdana"/>
        <family val="2"/>
      </rPr>
      <t>Portfolio generates significant industry-wide product and/or process innovation.
Portfolio consists wholly of innovation, business development, research &amp; development.</t>
    </r>
  </si>
  <si>
    <r>
      <rPr>
        <sz val="9"/>
        <rFont val="Verdana"/>
        <family val="2"/>
      </rPr>
      <t>Proportion of development and research projects and programmes in the portfolio, introduction of new technologies or switch of technologies</t>
    </r>
  </si>
  <si>
    <r>
      <rPr>
        <sz val="9"/>
        <rFont val="Verdana"/>
        <family val="2"/>
      </rPr>
      <t>Significant parts of the utilised technology were newly developed for the portfolio. Technology is developed within the portfolio and is applied to the other projects and to the permanent organisation in order to effect massive change.</t>
    </r>
  </si>
  <si>
    <r>
      <rPr>
        <sz val="9"/>
        <rFont val="Verdana"/>
        <family val="2"/>
      </rPr>
      <t>Limiting factors (number of projects and programmes, resources, operating conditions, restrictions), clarification of the objectives/non-objectives of the projects and programmes, safeguarding the 'freedoms' of the project and programme managers, standards and methods do not restrict the ability to identify solutions</t>
    </r>
  </si>
  <si>
    <r>
      <rPr>
        <sz val="9"/>
        <rFont val="Verdana"/>
        <family val="2"/>
      </rPr>
      <t>Operating conditions clearly stipulate the approach to solving the problem (no freedom of action). Pure administration/coordination of the portfolio by the candidate.</t>
    </r>
  </si>
  <si>
    <r>
      <rPr>
        <sz val="9"/>
        <rFont val="Verdana"/>
        <family val="2"/>
      </rPr>
      <t>Number, relevance, dissimilarity and complexity of the active (within 12 months) projects and programmes</t>
    </r>
  </si>
  <si>
    <r>
      <rPr>
        <sz val="9"/>
        <rFont val="Verdana"/>
        <family val="2"/>
      </rPr>
      <t>No redundant system goals between the projects and programmes in the portfolio, level of influence of and over other projects and programmes, active exchange and comparison with other portfolios.</t>
    </r>
  </si>
  <si>
    <r>
      <rPr>
        <sz val="9"/>
        <rFont val="Verdana"/>
        <family val="2"/>
      </rPr>
      <t>Projects or programmes have little impact on the other activities within the scheme. The system objectives have an impact only in individual cases. The impact within the permanent organisation is low.</t>
    </r>
  </si>
  <si>
    <r>
      <rPr>
        <sz val="9"/>
        <rFont val="Verdana"/>
        <family val="2"/>
      </rPr>
      <t>Safeguarding the announcement; publishing information and data within the context of the stipulated classifications; adherence to the agreed communication methods and channels; truthful, unaltered reporting; securing and evaluating the supplier results (lessons learned for future projects)</t>
    </r>
  </si>
  <si>
    <r>
      <rPr>
        <sz val="9"/>
        <rFont val="Verdana"/>
        <family val="2"/>
      </rPr>
      <t>Individual programmes or projects were internally classified as confidential. Information can be procured or alienated only selectively. Corresponding measures need to be safeguarded and implemented by the candidate.</t>
    </r>
  </si>
  <si>
    <r>
      <rPr>
        <sz val="9"/>
        <rFont val="Verdana"/>
        <family val="2"/>
      </rPr>
      <t>Individual programmes or projects were internally classified as strictly confidential. Information procurement and flow are extremely difficult. Integral security is extremely important, and needs to be asserted by the candidate and project or programme managers under all circumstances. The project entails considerable risks to reputation. Compliance comes before openness. Interaction with the principal and the supervisors is performed exclusively by the candidate.</t>
    </r>
  </si>
  <si>
    <r>
      <rPr>
        <sz val="9"/>
        <rFont val="Verdana"/>
        <family val="2"/>
      </rPr>
      <t>Assessment of the long-term, active projects and programmes in respect of added value, requirements and necessity (legal and/or economic); recommendations concerning the prioritisation and setting aside of active projects and programmes</t>
    </r>
  </si>
  <si>
    <r>
      <rPr>
        <sz val="9"/>
        <rFont val="Verdana"/>
        <family val="2"/>
      </rPr>
      <t>Long-term (more than 12 months) projects and programmes are continuously validated in terms of relevance by the candidate in relation to the applicable strategy of the permanent organisation. Discrepancies are communicated and possible measures are proposed.</t>
    </r>
  </si>
  <si>
    <r>
      <rPr>
        <sz val="9"/>
        <rFont val="Verdana"/>
        <family val="2"/>
      </rPr>
      <t xml:space="preserve">Long-term (more than 12 months) projects and programmes are continuously modified by the candidate in line with the applicable strategy of the permanent organisation. The candidate anticipates and influences the strategy development, and independently initiates the measures arising out of the decisions taken by company management within his field of responsibility. </t>
    </r>
  </si>
  <si>
    <t>Date</t>
  </si>
  <si>
    <t>Classification</t>
  </si>
  <si>
    <t>Issue and validity</t>
  </si>
  <si>
    <t>File name</t>
  </si>
  <si>
    <t>Check and approval</t>
  </si>
  <si>
    <t>Function</t>
  </si>
  <si>
    <t>Role</t>
  </si>
  <si>
    <t>Surname</t>
  </si>
  <si>
    <t>Remarks</t>
  </si>
  <si>
    <t>checked</t>
  </si>
  <si>
    <t>approved</t>
  </si>
  <si>
    <t>Document author</t>
  </si>
  <si>
    <t>VZPM, public</t>
  </si>
  <si>
    <t>Bringing into line with ICR4 and ICB4</t>
  </si>
  <si>
    <t>Managing director</t>
  </si>
  <si>
    <t>Head of QM</t>
  </si>
  <si>
    <t>Change history</t>
  </si>
  <si>
    <t>Author</t>
  </si>
  <si>
    <t>Changes performed</t>
  </si>
  <si>
    <t>Number of person-days: &lt; 250</t>
  </si>
  <si>
    <t>Number of person-days: 250 - 699</t>
  </si>
  <si>
    <t>Number of person-days: 700 - 2,999</t>
  </si>
  <si>
    <t>Number of person-days: ≥ 3,000</t>
  </si>
  <si>
    <t>Strategically relevant: optimises parts of one or more main processes of a business process (either/or management processes, core and support processes) and by this means improves the performance for the benefit of customers, with a demonstrable result.</t>
  </si>
  <si>
    <t>Strategically very relevant (contains complex key projects): optimises parts of the main processes of the overall system (management, core and support processes) and by this means improves customer relations and the result.</t>
  </si>
  <si>
    <t>Strategically very important (contains complex key projects and/or programmes): optimises parts of the main processes of the overall system (management, core and support processes) and by this means improves customer relations and the result.</t>
  </si>
  <si>
    <t>Antrag akzeptiert, Gründe belegt</t>
  </si>
  <si>
    <t>Antrag nicht akzeptiert</t>
  </si>
  <si>
    <t>Entscheid_DE</t>
  </si>
  <si>
    <t>ja</t>
  </si>
  <si>
    <t>nein</t>
  </si>
  <si>
    <t>KandidatIn wird ohne Auflage zugelassen</t>
  </si>
  <si>
    <t>KandidatIn wird mit Auflage zugelassen</t>
  </si>
  <si>
    <t>KandidatIn wird nicht zugelassen</t>
  </si>
  <si>
    <r>
      <rPr>
        <b/>
        <sz val="9"/>
        <color rgb="FF000000"/>
        <rFont val="Verdana"/>
        <family val="2"/>
      </rPr>
      <t xml:space="preserve">Possible available certificate </t>
    </r>
    <r>
      <rPr>
        <sz val="9"/>
        <color rgb="FFC00000"/>
        <rFont val="Verdana"/>
        <family val="2"/>
      </rPr>
      <t>(please include a scan of the certificate in the attachment file)</t>
    </r>
  </si>
  <si>
    <t>Please first read the information set out in the worksheet 'Tips'! Before completing the worksheets 'PM', 'PgM' and 'PfM', you must specify the desired certificate in line 13 as well as the application date in line 17.
PLEASE DO NOT DELETE ANY SPREADSHEETS!</t>
  </si>
  <si>
    <t xml:space="preserve">cash-out
in CHF </t>
  </si>
  <si>
    <t>Level D - Certified Project Management Associate (change of level)</t>
  </si>
  <si>
    <t>Minor improvements added</t>
  </si>
  <si>
    <r>
      <t>Realised</t>
    </r>
    <r>
      <rPr>
        <sz val="9"/>
        <color rgb="FF000000"/>
        <rFont val="Verdana"/>
        <family val="2"/>
      </rPr>
      <t xml:space="preserve"> project scope</t>
    </r>
  </si>
  <si>
    <t>realised</t>
  </si>
  <si>
    <t>Replace document</t>
  </si>
  <si>
    <t>Number of columns in self-assessment reduced</t>
  </si>
  <si>
    <r>
      <rPr>
        <sz val="9"/>
        <color rgb="FF000000"/>
        <rFont val="Verdana"/>
        <family val="2"/>
      </rPr>
      <t xml:space="preserve">Project has been completed </t>
    </r>
    <r>
      <rPr>
        <sz val="9"/>
        <color rgb="FFC00000"/>
        <rFont val="Verdana"/>
        <family val="2"/>
      </rPr>
      <t>(the date of submission of the report is decisive)</t>
    </r>
  </si>
  <si>
    <r>
      <rPr>
        <sz val="9"/>
        <color rgb="FF000000"/>
        <rFont val="Verdana"/>
        <family val="2"/>
      </rPr>
      <t xml:space="preserve">Programme has been completed </t>
    </r>
    <r>
      <rPr>
        <sz val="9"/>
        <color rgb="FFC00000"/>
        <rFont val="Verdana"/>
        <family val="2"/>
      </rPr>
      <t>(the date of submission of the report is decisive)</t>
    </r>
  </si>
  <si>
    <r>
      <rPr>
        <sz val="9"/>
        <color rgb="FF000000"/>
        <rFont val="Verdana"/>
        <family val="2"/>
      </rPr>
      <t xml:space="preserve">Portfolio has been completed </t>
    </r>
    <r>
      <rPr>
        <sz val="9"/>
        <color rgb="FFC00000"/>
        <rFont val="Verdana"/>
        <family val="2"/>
      </rPr>
      <t>(the date of submission of the report is decisive)</t>
    </r>
  </si>
  <si>
    <r>
      <rPr>
        <sz val="9"/>
        <color rgb="FF000000"/>
        <rFont val="Verdana"/>
        <family val="2"/>
      </rPr>
      <t xml:space="preserve">Project has been completed </t>
    </r>
    <r>
      <rPr>
        <sz val="9"/>
        <color rgb="FFC00000"/>
        <rFont val="Verdana"/>
        <family val="2"/>
      </rPr>
      <t>(the date of submission of the application is decisive)</t>
    </r>
  </si>
  <si>
    <r>
      <rPr>
        <sz val="9"/>
        <color rgb="FF000000"/>
        <rFont val="Verdana"/>
        <family val="2"/>
      </rPr>
      <t xml:space="preserve">Programme has been completed </t>
    </r>
    <r>
      <rPr>
        <sz val="9"/>
        <color rgb="FFC00000"/>
        <rFont val="Verdana"/>
        <family val="2"/>
      </rPr>
      <t>(the date of submission of the application is decisive)</t>
    </r>
  </si>
  <si>
    <r>
      <rPr>
        <sz val="9"/>
        <color rgb="FF000000"/>
        <rFont val="Verdana"/>
        <family val="2"/>
      </rPr>
      <t xml:space="preserve">Portfolio has been completed </t>
    </r>
    <r>
      <rPr>
        <sz val="9"/>
        <color rgb="FFC00000"/>
        <rFont val="Verdana"/>
        <family val="2"/>
      </rPr>
      <t>(the date of submission of the application is decisive)</t>
    </r>
  </si>
  <si>
    <r>
      <rPr>
        <sz val="9"/>
        <color rgb="FF000000"/>
        <rFont val="Verdana"/>
        <family val="2"/>
      </rPr>
      <t xml:space="preserve">For each competence indicator, assess your level with the following values:
</t>
    </r>
    <r>
      <rPr>
        <sz val="9"/>
        <color rgb="FFC00000"/>
        <rFont val="Verdana"/>
        <family val="2"/>
      </rPr>
      <t>3 = abilities available      2 = skills available      1 = knowledge available      0 = not available</t>
    </r>
  </si>
  <si>
    <t>Number of competences with abilities</t>
  </si>
  <si>
    <t>Number of competences with skills</t>
  </si>
  <si>
    <t>Number of competences with knowledge</t>
  </si>
  <si>
    <t>Number of competences without abilities, skills or knowledge</t>
  </si>
  <si>
    <t>Further training (workload &lt;50%)</t>
  </si>
  <si>
    <t>For the later invitation for recertification, please provide your private e-mail address.</t>
  </si>
  <si>
    <t>Educational institution</t>
  </si>
  <si>
    <t>City</t>
  </si>
  <si>
    <t>Preparation for certification</t>
  </si>
  <si>
    <t>If you are attending a course to prepare for your certification or are being coached, please enter the educational institution and location.</t>
  </si>
  <si>
    <t>Location</t>
  </si>
  <si>
    <t>Year</t>
  </si>
  <si>
    <t>Services rendered in project, programme and portfolio management as well as participation or receipt of awards</t>
  </si>
  <si>
    <t>Please enter any special achievements in project, programme and portfolio management, such as participation in an award.
You do not need to document these activities.</t>
  </si>
  <si>
    <t>Description of the achievement</t>
  </si>
  <si>
    <t>Title</t>
  </si>
  <si>
    <t>Number
of pages</t>
  </si>
  <si>
    <t>Place and type of publication</t>
  </si>
  <si>
    <t>Publication of books, articles, white papers, blogs and internal instructions</t>
  </si>
  <si>
    <t>List the subject-specific documents that you have personally written and made available to the appropriate target audience.
You do not need to document these publications.</t>
  </si>
  <si>
    <r>
      <rPr>
        <sz val="9"/>
        <color rgb="FF000000"/>
        <rFont val="Verdana"/>
        <family val="2"/>
      </rPr>
      <t>Under '</t>
    </r>
    <r>
      <rPr>
        <sz val="9"/>
        <color rgb="FFC00000"/>
        <rFont val="Verdana"/>
        <family val="2"/>
      </rPr>
      <t>planned</t>
    </r>
    <r>
      <rPr>
        <sz val="9"/>
        <color theme="1"/>
        <rFont val="Verdana"/>
        <family val="2"/>
      </rPr>
      <t xml:space="preserve">' please enter the scope planned up to the end of the programme, and under </t>
    </r>
    <r>
      <rPr>
        <sz val="9"/>
        <color rgb="FFC00000"/>
        <rFont val="Verdana"/>
        <family val="2"/>
      </rPr>
      <t>'realised'</t>
    </r>
    <r>
      <rPr>
        <sz val="9"/>
        <color theme="1"/>
        <rFont val="Verdana"/>
        <family val="2"/>
      </rPr>
      <t xml:space="preserve"> please enter the scope performed up to the submission of the certification application.</t>
    </r>
  </si>
  <si>
    <r>
      <rPr>
        <sz val="9"/>
        <color rgb="FF000000"/>
        <rFont val="Verdana"/>
        <family val="2"/>
      </rPr>
      <t>Under '</t>
    </r>
    <r>
      <rPr>
        <sz val="9"/>
        <color rgb="FFC00000"/>
        <rFont val="Verdana"/>
        <family val="2"/>
      </rPr>
      <t>planned</t>
    </r>
    <r>
      <rPr>
        <sz val="9"/>
        <color theme="1"/>
        <rFont val="Verdana"/>
        <family val="2"/>
      </rPr>
      <t xml:space="preserve">' please enter the scope planned up to the end of the portfolio, and under </t>
    </r>
    <r>
      <rPr>
        <sz val="9"/>
        <color rgb="FFC00000"/>
        <rFont val="Verdana"/>
        <family val="2"/>
      </rPr>
      <t>'realised'</t>
    </r>
    <r>
      <rPr>
        <sz val="9"/>
        <color theme="1"/>
        <rFont val="Verdana"/>
        <family val="2"/>
      </rPr>
      <t xml:space="preserve"> please enter the scope performed up to the submission of the certification application.</t>
    </r>
  </si>
  <si>
    <t>Private e-mail and add-on 'Edu'</t>
  </si>
  <si>
    <t>Credit for person-days</t>
  </si>
  <si>
    <t>Gwendolin Anna Rotach</t>
  </si>
  <si>
    <t>Bringing into line with application 'ZERT'</t>
  </si>
  <si>
    <t>Nationalität</t>
  </si>
  <si>
    <t>CH - Switzerland</t>
  </si>
  <si>
    <t>BG - Bulgaria</t>
  </si>
  <si>
    <t>EG - Egypt</t>
  </si>
  <si>
    <t>GR - Greece</t>
  </si>
  <si>
    <t>NL - Netherlands</t>
  </si>
  <si>
    <t>PL - Poland</t>
  </si>
  <si>
    <t>SA - Saudi Arabia</t>
  </si>
  <si>
    <t>UK - United Kingdom</t>
  </si>
  <si>
    <t>Instructions for submitting an application for initial certification</t>
  </si>
  <si>
    <r>
      <t xml:space="preserve">Use the present file to submit an initial certification application at IPMA Level D. This form refers to the </t>
    </r>
    <r>
      <rPr>
        <sz val="9"/>
        <color rgb="FFC00000"/>
        <rFont val="Verdana"/>
        <family val="2"/>
      </rPr>
      <t>SWISS.ICB4 (Individual Competence Baseline)</t>
    </r>
    <r>
      <rPr>
        <sz val="9"/>
        <rFont val="Verdana"/>
        <family val="2"/>
      </rPr>
      <t>, which you can download as a PDF-version from the spm bookshop (Schweizerische Gesellschaft für Projektmanagement) at shop.spm.ch or buy as a bound edition.</t>
    </r>
  </si>
  <si>
    <r>
      <t xml:space="preserve">On our certification portal zert.vzpm.ch you can log in and start the certification process. 
You can also upload the application documents, a copy of your identity card or passport and, if necessary, a student ID or proof of unemployment via the portal. 
The PDF-file should be named </t>
    </r>
    <r>
      <rPr>
        <sz val="9"/>
        <color rgb="FFC00000"/>
        <rFont val="Verdana"/>
        <family val="2"/>
      </rPr>
      <t>LastName_FirstName_Attachments</t>
    </r>
    <r>
      <rPr>
        <sz val="9"/>
        <rFont val="Verdana"/>
        <family val="2"/>
      </rPr>
      <t>. Please do not submit your own CV, instead fill in the tables correctly and completely in this application form.</t>
    </r>
  </si>
  <si>
    <r>
      <t xml:space="preserve">The </t>
    </r>
    <r>
      <rPr>
        <sz val="9"/>
        <color rgb="FFC00000"/>
        <rFont val="Verdana"/>
        <family val="2"/>
      </rPr>
      <t>full certification application</t>
    </r>
    <r>
      <rPr>
        <sz val="9"/>
        <rFont val="Verdana"/>
        <family val="2"/>
      </rPr>
      <t xml:space="preserve"> comprises the following documents:
1) Certification application 
2) Document with all attachments
The application for an initial certification will be made available to you in the certification portal. </t>
    </r>
  </si>
  <si>
    <t>Agreement</t>
  </si>
  <si>
    <t xml:space="preserve">When submitting the application for initial certification, you will be asked to give your consent to the rules of the certification procedure. In addition, you can agree to other topics, such as the publication of the certificate issued. </t>
  </si>
  <si>
    <t>Online log-in</t>
  </si>
  <si>
    <t>If a completed project cannot be submitted, an application for projects lasting more than 2 years may be submitted together with the following information: completed table from the application, project schedule and project's organisation chart.</t>
  </si>
  <si>
    <r>
      <rPr>
        <sz val="9"/>
        <rFont val="Verdana"/>
        <family val="2"/>
      </rPr>
      <t>Project No. 1 will be defined as the</t>
    </r>
    <r>
      <rPr>
        <sz val="9"/>
        <color rgb="FFC00000"/>
        <rFont val="Verdana"/>
        <family val="2"/>
      </rPr>
      <t xml:space="preserve"> reference project</t>
    </r>
    <r>
      <rPr>
        <sz val="9"/>
        <color theme="1"/>
        <rFont val="Verdana"/>
        <family val="2"/>
      </rPr>
      <t xml:space="preserve"> in the certification, and must be described in the Executive Summary Report. Projects Nos. 2 and 3 must also be described in the Executive Summary Report for Levels A and B. Therefore, enter those of your other projects with the highest project management complexity as projects Nos. 2 and 3.
The information that needs to be entered below must relate to the </t>
    </r>
    <r>
      <rPr>
        <sz val="9"/>
        <color rgb="FFC00000"/>
        <rFont val="Verdana"/>
        <family val="2"/>
      </rPr>
      <t>fields</t>
    </r>
    <r>
      <rPr>
        <sz val="9"/>
        <color theme="1"/>
        <rFont val="Verdana"/>
        <family val="2"/>
      </rPr>
      <t xml:space="preserve"> (project, sub-project) </t>
    </r>
    <r>
      <rPr>
        <sz val="9"/>
        <color rgb="FFC00000"/>
        <rFont val="Verdana"/>
        <family val="2"/>
      </rPr>
      <t>for which you were personally responsible</t>
    </r>
    <r>
      <rPr>
        <sz val="9"/>
        <color theme="1"/>
        <rFont val="Verdana"/>
        <family val="2"/>
      </rPr>
      <t>. Please enter only numbers in the number cells!</t>
    </r>
  </si>
  <si>
    <t>Street + No.</t>
  </si>
  <si>
    <t>LI - Liechtenstein</t>
  </si>
  <si>
    <t>US - United States of America (USA)</t>
  </si>
  <si>
    <t>AU - Australia</t>
  </si>
  <si>
    <t>NZ - New Zealand</t>
  </si>
  <si>
    <t>AL - Albania</t>
  </si>
  <si>
    <t>AD - Andorra</t>
  </si>
  <si>
    <t>AT - Austria</t>
  </si>
  <si>
    <t>BE - Belgium</t>
  </si>
  <si>
    <t>BA - Bosnia-Herzegovina</t>
  </si>
  <si>
    <t>HR - Croatia</t>
  </si>
  <si>
    <t>CY - Cyprus</t>
  </si>
  <si>
    <t>CZ - Czech Republic </t>
  </si>
  <si>
    <t>DK - Denmark</t>
  </si>
  <si>
    <t>EE - Estonia</t>
  </si>
  <si>
    <t>FI - Finland</t>
  </si>
  <si>
    <t>FR - France</t>
  </si>
  <si>
    <t>DE - Germany</t>
  </si>
  <si>
    <t>HU - Hungary</t>
  </si>
  <si>
    <t>IS - Iceland</t>
  </si>
  <si>
    <t>IE - Ireland</t>
  </si>
  <si>
    <t>IT - Italy</t>
  </si>
  <si>
    <t>LV - Latvia</t>
  </si>
  <si>
    <t>LU - Luxembourg</t>
  </si>
  <si>
    <t>MT - Malta</t>
  </si>
  <si>
    <t>MC - Monaco</t>
  </si>
  <si>
    <t>MK - North Macedonia</t>
  </si>
  <si>
    <t>NO - Norway</t>
  </si>
  <si>
    <t>PT - Portugal</t>
  </si>
  <si>
    <t>RO - Romania</t>
  </si>
  <si>
    <t>RU - Russia</t>
  </si>
  <si>
    <t>SM - San Marino</t>
  </si>
  <si>
    <t>SK - Slovak Republic</t>
  </si>
  <si>
    <t>SI - Slovenia</t>
  </si>
  <si>
    <t>ES - Spain</t>
  </si>
  <si>
    <t>SE - Sweden</t>
  </si>
  <si>
    <t>TR - Turkey</t>
  </si>
  <si>
    <t>AF - Afghanistan</t>
  </si>
  <si>
    <t>DZ - Algeria</t>
  </si>
  <si>
    <t>AO - Angola</t>
  </si>
  <si>
    <t>AR - Argentina</t>
  </si>
  <si>
    <t>AM - Armenia</t>
  </si>
  <si>
    <t>AZ - Azerbaidjan</t>
  </si>
  <si>
    <t>BH - Bahrain</t>
  </si>
  <si>
    <t>BD - Bangladesh</t>
  </si>
  <si>
    <t>BY - Belarus</t>
  </si>
  <si>
    <t>BZ - Belize</t>
  </si>
  <si>
    <t>BJ - Benin</t>
  </si>
  <si>
    <t>BT - Bhutan</t>
  </si>
  <si>
    <t>BO - Bolivia</t>
  </si>
  <si>
    <t>BW - Botswana</t>
  </si>
  <si>
    <t>BR - Brazil</t>
  </si>
  <si>
    <t>BF - Burkina Faso</t>
  </si>
  <si>
    <t>BI - Burundi</t>
  </si>
  <si>
    <t>KH - Cambodia</t>
  </si>
  <si>
    <t>CM - Cameroon</t>
  </si>
  <si>
    <t>CA - Canada</t>
  </si>
  <si>
    <t>CF - Central African Republic</t>
  </si>
  <si>
    <t>TD - Chad</t>
  </si>
  <si>
    <t>CL - Chile</t>
  </si>
  <si>
    <t>CN - China</t>
  </si>
  <si>
    <t>CO - Colombia</t>
  </si>
  <si>
    <t>CG - Congo</t>
  </si>
  <si>
    <t>CR - Costa Rica</t>
  </si>
  <si>
    <t>CU - Cuba</t>
  </si>
  <si>
    <t>DO - Dominican Republic</t>
  </si>
  <si>
    <t>EC - Ecuador</t>
  </si>
  <si>
    <t>SV - El Salvador</t>
  </si>
  <si>
    <t>GQ - Equatorial Guinea</t>
  </si>
  <si>
    <t>ET - Ethiopia</t>
  </si>
  <si>
    <t>FO - Faroe Islands</t>
  </si>
  <si>
    <t>GA - Gabon</t>
  </si>
  <si>
    <t>GM - Gambia</t>
  </si>
  <si>
    <t>GE - Georgia</t>
  </si>
  <si>
    <t>GH - Ghana</t>
  </si>
  <si>
    <t>GT - Guatemala</t>
  </si>
  <si>
    <t>GN - Guinea</t>
  </si>
  <si>
    <t>GW - Guinea Bissau</t>
  </si>
  <si>
    <t>GY - Guyana</t>
  </si>
  <si>
    <t>HN - Honduras</t>
  </si>
  <si>
    <t>HK - Hong Kong</t>
  </si>
  <si>
    <t>IN - India</t>
  </si>
  <si>
    <t>ID - Indonesia</t>
  </si>
  <si>
    <t>IR - Iran</t>
  </si>
  <si>
    <t>IQ - Iraq</t>
  </si>
  <si>
    <t>IL - Israel</t>
  </si>
  <si>
    <t>CI - Ivory Coast</t>
  </si>
  <si>
    <t>JM - Jamaica</t>
  </si>
  <si>
    <t>JP - Japan</t>
  </si>
  <si>
    <t>JO - Jordan</t>
  </si>
  <si>
    <t>KZ - Kazakhstan</t>
  </si>
  <si>
    <t>KE - Kenya</t>
  </si>
  <si>
    <t>KW - Kuwait</t>
  </si>
  <si>
    <t>LA - Laos</t>
  </si>
  <si>
    <t>LB - Lebanon</t>
  </si>
  <si>
    <t>LR - Liberia</t>
  </si>
  <si>
    <t>LY - Libya</t>
  </si>
  <si>
    <t>LT - Lithuania</t>
  </si>
  <si>
    <t>MW - Malawi</t>
  </si>
  <si>
    <t>MY - Malaysia</t>
  </si>
  <si>
    <t>ML - Mali</t>
  </si>
  <si>
    <t>MR - Mauritania</t>
  </si>
  <si>
    <t>MX - Mexico</t>
  </si>
  <si>
    <t>MD - Moldavia</t>
  </si>
  <si>
    <t>MA - Morocco</t>
  </si>
  <si>
    <t>MZ - Mozambique</t>
  </si>
  <si>
    <t>NA - Namibia</t>
  </si>
  <si>
    <t>NP - Nepal</t>
  </si>
  <si>
    <t>NI - Nicaragua</t>
  </si>
  <si>
    <t>NE - Niger</t>
  </si>
  <si>
    <t>NG - Nigeria</t>
  </si>
  <si>
    <t>KP - North Korea</t>
  </si>
  <si>
    <t>OM - Oman</t>
  </si>
  <si>
    <t>PK - Pakistan</t>
  </si>
  <si>
    <t>PA - Panama</t>
  </si>
  <si>
    <t>PY - Paraguay</t>
  </si>
  <si>
    <t>PE - Peru</t>
  </si>
  <si>
    <t>PH - Philippines</t>
  </si>
  <si>
    <t>PR - Puerto Rico</t>
  </si>
  <si>
    <t>QA - Qatar</t>
  </si>
  <si>
    <t>RW - Rwanda</t>
  </si>
  <si>
    <t>SN - Senegal</t>
  </si>
  <si>
    <t>SL - Sierra Leone</t>
  </si>
  <si>
    <t>SG - Singapore</t>
  </si>
  <si>
    <t>SO - Somalia</t>
  </si>
  <si>
    <t>ZA - South Africa</t>
  </si>
  <si>
    <t>KR - South Korea </t>
  </si>
  <si>
    <t>LK - Sri Lanka</t>
  </si>
  <si>
    <t>SD - Sudan</t>
  </si>
  <si>
    <t>SR - Suriname</t>
  </si>
  <si>
    <t>SZ - Swaziland</t>
  </si>
  <si>
    <t>SY - Syria</t>
  </si>
  <si>
    <t>TW - Taiwan</t>
  </si>
  <si>
    <t>TZ - Tanzania</t>
  </si>
  <si>
    <t>TH - Thailand</t>
  </si>
  <si>
    <t>TG - Togo</t>
  </si>
  <si>
    <t>TN - Tunisia</t>
  </si>
  <si>
    <t>UG - Uganda</t>
  </si>
  <si>
    <t>UA - Ukraine</t>
  </si>
  <si>
    <t>AE - United Arab Emirates</t>
  </si>
  <si>
    <t>UY - Uruguay</t>
  </si>
  <si>
    <t>VE - Venezuela</t>
  </si>
  <si>
    <t>VN - Vietnam</t>
  </si>
  <si>
    <t>YE - Yemen</t>
  </si>
  <si>
    <t>ZR - Zaire</t>
  </si>
  <si>
    <t>ZM - Zambia</t>
  </si>
  <si>
    <t>ZW - Zimbabwe</t>
  </si>
  <si>
    <r>
      <t xml:space="preserve">The present Excel file is the central element of your application. Please complete the various worksheets in full, and safe the file in Excel format using the following name: </t>
    </r>
    <r>
      <rPr>
        <sz val="9"/>
        <color rgb="FFC00000"/>
        <rFont val="Verdana"/>
        <family val="2"/>
      </rPr>
      <t>LastName_FirstName_Application</t>
    </r>
    <r>
      <rPr>
        <sz val="9"/>
        <rFont val="Verdana"/>
        <family val="2"/>
      </rPr>
      <t xml:space="preserve">
It is important that you start with the worksheet 'Pers' (personal details); please see the information at the start of the worksheet.
Document your practical experience using the worksheet 'PM' for the domain project management, 'PgM' for programme management and 'PfM' for portfolio management. Submit your application for the domain for which you fulfil the admission conditions. A calendar month is counted as a </t>
    </r>
    <r>
      <rPr>
        <sz val="9"/>
        <color rgb="FFC00000"/>
        <rFont val="Verdana"/>
        <family val="2"/>
      </rPr>
      <t>month of experience</t>
    </r>
    <r>
      <rPr>
        <sz val="9"/>
        <rFont val="Verdana"/>
        <family val="2"/>
      </rPr>
      <t xml:space="preserve"> if you have performed at least 75 hours of pure management tasks in projects, programmes or portfolios during this month.
Amongst other things, you need to rate the complexity of your project in the three above-mentioned worksheets. A detailed description of the relevant indicators and criteria are set out in the worksheets 'CXPM' for project management, 'CXPgM' for programme management as well as 'CXPfM' for portfolio management. The indicator value specified by you is calculated from the mean of values of the corresponding individual criteria. In the Executive Summary Report you will need to provide documentary evidence for your project, programme and portfolio ratings. The definitive rating will be performed by VZPM.
Enter your information in the white fields. Some cells contain pull-down menus. If you need more space to enter your information, we kindly ask you to contact our office in Glattbrugg.</t>
    </r>
  </si>
  <si>
    <t>Postal code without country code</t>
  </si>
  <si>
    <t>Your personal e-mail</t>
  </si>
  <si>
    <t xml:space="preserve">Texts clarified, country tables added	</t>
  </si>
  <si>
    <t>March 2021</t>
  </si>
  <si>
    <t>VZPM_PMLA-C_Zertifizierungsantrag_V8.4_EN</t>
  </si>
  <si>
    <t>Fault "duration interruption" corrected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</si>
</sst>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yyyy"/>
    <numFmt numFmtId="166" formatCode="mm\/yyyy"/>
    <numFmt numFmtId="167" formatCode="dd/mm/yyyy;@"/>
  </numFmts>
  <fonts count="44"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indexed="8"/>
      <name val="Verdana"/>
      <family val="2"/>
    </font>
    <font>
      <b/>
      <sz val="9"/>
      <color indexed="8"/>
      <name val="Verdana"/>
      <family val="2"/>
    </font>
    <font>
      <sz val="9"/>
      <color theme="1"/>
      <name val="Verdana"/>
      <family val="2"/>
    </font>
    <font>
      <b/>
      <sz val="9"/>
      <color theme="1"/>
      <name val="Verdana"/>
      <family val="2"/>
    </font>
    <font>
      <u/>
      <sz val="11"/>
      <color theme="10"/>
      <name val="Calibri"/>
      <family val="2"/>
      <scheme val="minor"/>
    </font>
    <font>
      <sz val="9"/>
      <color rgb="FFC00000"/>
      <name val="Verdana"/>
      <family val="2"/>
    </font>
    <font>
      <b/>
      <sz val="9"/>
      <color rgb="FFC00000"/>
      <name val="Verdana"/>
      <family val="2"/>
    </font>
    <font>
      <sz val="9"/>
      <color theme="0" tint="-0.499984740745262"/>
      <name val="Verdana"/>
      <family val="2"/>
    </font>
    <font>
      <sz val="9"/>
      <name val="Verdana"/>
      <family val="2"/>
    </font>
    <font>
      <b/>
      <sz val="9"/>
      <name val="Verdana"/>
      <family val="2"/>
    </font>
    <font>
      <sz val="8"/>
      <color indexed="8"/>
      <name val="Verdana"/>
      <family val="2"/>
    </font>
    <font>
      <sz val="8"/>
      <color rgb="FFC00000"/>
      <name val="Verdana"/>
      <family val="2"/>
    </font>
    <font>
      <sz val="8"/>
      <name val="Verdana"/>
      <family val="2"/>
    </font>
    <font>
      <sz val="9"/>
      <color rgb="FF000000"/>
      <name val="Verdana"/>
      <family val="2"/>
    </font>
    <font>
      <b/>
      <sz val="9"/>
      <color rgb="FF000000"/>
      <name val="Verdana"/>
      <family val="2"/>
    </font>
    <font>
      <sz val="9"/>
      <color theme="0" tint="-0.49995422223578601"/>
      <name val="Verdana"/>
      <family val="2"/>
    </font>
    <font>
      <sz val="8"/>
      <color rgb="FF000000"/>
      <name val="Verdana"/>
      <family val="2"/>
    </font>
  </fonts>
  <fills count="11">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C00000"/>
      </left>
      <right style="thin">
        <color indexed="64"/>
      </right>
      <top style="thin">
        <color rgb="FFC00000"/>
      </top>
      <bottom style="thin">
        <color rgb="FFC00000"/>
      </bottom>
      <diagonal/>
    </border>
    <border>
      <left style="thin">
        <color indexed="64"/>
      </left>
      <right style="thin">
        <color indexed="64"/>
      </right>
      <top style="thin">
        <color rgb="FFC00000"/>
      </top>
      <bottom style="thin">
        <color rgb="FFC00000"/>
      </bottom>
      <diagonal/>
    </border>
    <border>
      <left style="thin">
        <color indexed="64"/>
      </left>
      <right style="thin">
        <color rgb="FFC00000"/>
      </right>
      <top style="thin">
        <color rgb="FFC00000"/>
      </top>
      <bottom style="thin">
        <color rgb="FFC00000"/>
      </bottom>
      <diagonal/>
    </border>
  </borders>
  <cellStyleXfs count="2">
    <xf numFmtId="0" fontId="0" fillId="0" borderId="0"/>
    <xf numFmtId="0" fontId="31" fillId="0" borderId="0" applyNumberFormat="0" applyFill="0" applyBorder="0" applyAlignment="0" applyProtection="0"/>
  </cellStyleXfs>
  <cellXfs count="595">
    <xf numFmtId="0" fontId="0" fillId="0" borderId="0" xfId="0"/>
    <xf numFmtId="0" fontId="29" fillId="0" borderId="0" xfId="0" applyFont="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horizontal="left" vertical="center"/>
    </xf>
    <xf numFmtId="0" fontId="24" fillId="0" borderId="0" xfId="0" applyFont="1" applyAlignment="1">
      <alignment horizontal="left" vertical="center"/>
    </xf>
    <xf numFmtId="0" fontId="27" fillId="0" borderId="0" xfId="0" applyFont="1" applyAlignme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center" vertical="center"/>
    </xf>
    <xf numFmtId="0" fontId="27" fillId="0" borderId="0" xfId="0" applyFont="1" applyAlignment="1" applyProtection="1">
      <alignment horizontal="left" vertical="center"/>
    </xf>
    <xf numFmtId="0" fontId="27" fillId="0" borderId="0" xfId="0" applyFont="1" applyFill="1" applyAlignment="1" applyProtection="1">
      <alignment horizontal="left" vertical="center"/>
    </xf>
    <xf numFmtId="0" fontId="23" fillId="0" borderId="0" xfId="0" applyFont="1" applyAlignment="1">
      <alignment horizontal="left" vertical="center"/>
    </xf>
    <xf numFmtId="0" fontId="21" fillId="0" borderId="0" xfId="0" applyFont="1" applyAlignment="1">
      <alignment horizontal="left" vertical="center"/>
    </xf>
    <xf numFmtId="0" fontId="27" fillId="3" borderId="2" xfId="0" applyFont="1" applyFill="1" applyBorder="1" applyAlignment="1" applyProtection="1">
      <alignment vertical="center"/>
    </xf>
    <xf numFmtId="0" fontId="27" fillId="3" borderId="3" xfId="0" applyFont="1" applyFill="1" applyBorder="1" applyAlignment="1" applyProtection="1">
      <alignment vertical="center"/>
    </xf>
    <xf numFmtId="0" fontId="27" fillId="3" borderId="4" xfId="0" applyFont="1" applyFill="1" applyBorder="1" applyAlignment="1" applyProtection="1">
      <alignment horizontal="center" vertical="center"/>
    </xf>
    <xf numFmtId="0" fontId="27" fillId="3" borderId="5" xfId="0" applyFont="1" applyFill="1" applyBorder="1" applyAlignment="1" applyProtection="1">
      <alignment vertical="center"/>
    </xf>
    <xf numFmtId="0" fontId="28" fillId="3" borderId="0" xfId="0" applyFont="1" applyFill="1" applyBorder="1" applyAlignment="1" applyProtection="1">
      <alignment horizontal="left" vertical="center"/>
    </xf>
    <xf numFmtId="0" fontId="27" fillId="3" borderId="0" xfId="0" applyFont="1" applyFill="1" applyBorder="1" applyAlignment="1" applyProtection="1">
      <alignment vertical="center"/>
    </xf>
    <xf numFmtId="0" fontId="27" fillId="3" borderId="6" xfId="0" applyFont="1" applyFill="1" applyBorder="1" applyAlignment="1" applyProtection="1">
      <alignment horizontal="center" vertical="center"/>
    </xf>
    <xf numFmtId="0" fontId="28" fillId="3" borderId="0" xfId="0" applyFont="1" applyFill="1" applyBorder="1" applyAlignment="1" applyProtection="1">
      <alignment horizontal="left" vertical="top"/>
    </xf>
    <xf numFmtId="0" fontId="27" fillId="3" borderId="7" xfId="0" applyFont="1" applyFill="1" applyBorder="1" applyAlignment="1" applyProtection="1">
      <alignment vertical="center"/>
    </xf>
    <xf numFmtId="0" fontId="27" fillId="3" borderId="8" xfId="0" applyFont="1" applyFill="1" applyBorder="1" applyAlignment="1" applyProtection="1">
      <alignment vertical="center"/>
    </xf>
    <xf numFmtId="0" fontId="27" fillId="3" borderId="9" xfId="0" applyFont="1" applyFill="1" applyBorder="1" applyAlignment="1" applyProtection="1">
      <alignment horizontal="center" vertical="center"/>
    </xf>
    <xf numFmtId="0" fontId="26" fillId="3" borderId="1" xfId="0" applyFont="1" applyFill="1" applyBorder="1" applyAlignment="1">
      <alignment horizontal="center" vertical="center"/>
    </xf>
    <xf numFmtId="0" fontId="27" fillId="3" borderId="0" xfId="0" applyFont="1" applyFill="1" applyBorder="1" applyAlignment="1" applyProtection="1">
      <alignment horizontal="center" vertical="center"/>
    </xf>
    <xf numFmtId="3" fontId="27" fillId="3" borderId="0" xfId="0" applyNumberFormat="1" applyFont="1" applyFill="1" applyBorder="1" applyAlignment="1" applyProtection="1">
      <alignment horizontal="center" vertical="center"/>
    </xf>
    <xf numFmtId="0" fontId="20" fillId="0" borderId="0" xfId="0" applyFont="1" applyAlignment="1">
      <alignment horizontal="left" vertical="center"/>
    </xf>
    <xf numFmtId="0" fontId="35" fillId="3" borderId="0" xfId="0" applyFont="1" applyFill="1" applyBorder="1" applyAlignment="1" applyProtection="1">
      <alignment horizontal="center" vertical="center"/>
    </xf>
    <xf numFmtId="3" fontId="27" fillId="0" borderId="1" xfId="0" applyNumberFormat="1" applyFont="1" applyFill="1" applyBorder="1" applyAlignment="1" applyProtection="1">
      <alignment horizontal="center" vertical="center"/>
      <protection locked="0"/>
    </xf>
    <xf numFmtId="0" fontId="33" fillId="3" borderId="0" xfId="0" applyFont="1" applyFill="1" applyBorder="1" applyAlignment="1" applyProtection="1">
      <alignment vertical="center"/>
    </xf>
    <xf numFmtId="0" fontId="32" fillId="0" borderId="0" xfId="0" applyFont="1" applyAlignment="1" applyProtection="1">
      <alignment vertical="center"/>
    </xf>
    <xf numFmtId="0" fontId="35" fillId="0" borderId="0" xfId="0" applyFont="1" applyAlignment="1" applyProtection="1">
      <alignment vertical="center"/>
    </xf>
    <xf numFmtId="0" fontId="19" fillId="0" borderId="0" xfId="0" applyFont="1" applyAlignment="1">
      <alignment horizontal="left" vertical="center"/>
    </xf>
    <xf numFmtId="3" fontId="27" fillId="3" borderId="12" xfId="0" applyNumberFormat="1" applyFont="1" applyFill="1" applyBorder="1" applyAlignment="1" applyProtection="1">
      <alignment horizontal="center" vertical="center"/>
    </xf>
    <xf numFmtId="3" fontId="27" fillId="3" borderId="3" xfId="0" applyNumberFormat="1" applyFont="1" applyFill="1" applyBorder="1" applyAlignment="1" applyProtection="1">
      <alignment horizontal="center" vertical="center"/>
    </xf>
    <xf numFmtId="3" fontId="27" fillId="3" borderId="8" xfId="0" applyNumberFormat="1" applyFont="1" applyFill="1" applyBorder="1" applyAlignment="1" applyProtection="1">
      <alignment horizontal="center" vertical="center"/>
    </xf>
    <xf numFmtId="3" fontId="27" fillId="0" borderId="0" xfId="0" applyNumberFormat="1" applyFont="1" applyAlignment="1" applyProtection="1">
      <alignment horizontal="center" vertical="center"/>
    </xf>
    <xf numFmtId="0" fontId="27" fillId="4" borderId="1" xfId="0" applyFont="1" applyFill="1" applyBorder="1" applyAlignment="1" applyProtection="1">
      <alignment horizontal="center" vertical="center"/>
    </xf>
    <xf numFmtId="0" fontId="27" fillId="3" borderId="2" xfId="0" applyFont="1" applyFill="1" applyBorder="1" applyProtection="1"/>
    <xf numFmtId="0" fontId="27" fillId="3" borderId="3" xfId="0" applyFont="1" applyFill="1" applyBorder="1" applyProtection="1"/>
    <xf numFmtId="0" fontId="27" fillId="3" borderId="4" xfId="0" applyFont="1" applyFill="1" applyBorder="1" applyProtection="1"/>
    <xf numFmtId="0" fontId="27" fillId="3" borderId="5" xfId="0" applyFont="1" applyFill="1" applyBorder="1" applyProtection="1"/>
    <xf numFmtId="0" fontId="27" fillId="3" borderId="0" xfId="0" applyFont="1" applyFill="1" applyBorder="1" applyProtection="1"/>
    <xf numFmtId="0" fontId="27" fillId="3" borderId="6" xfId="0" applyFont="1" applyFill="1" applyBorder="1" applyProtection="1"/>
    <xf numFmtId="0" fontId="27" fillId="3" borderId="9" xfId="0" applyFont="1" applyFill="1" applyBorder="1" applyProtection="1"/>
    <xf numFmtId="0" fontId="27" fillId="3" borderId="7" xfId="0" applyFont="1" applyFill="1" applyBorder="1" applyProtection="1"/>
    <xf numFmtId="0" fontId="27" fillId="3" borderId="3" xfId="0" applyFont="1" applyFill="1" applyBorder="1" applyAlignment="1" applyProtection="1">
      <alignment horizontal="left" vertical="center"/>
    </xf>
    <xf numFmtId="0" fontId="27" fillId="3" borderId="3" xfId="0" applyFont="1" applyFill="1" applyBorder="1" applyAlignment="1" applyProtection="1">
      <alignment horizontal="center"/>
    </xf>
    <xf numFmtId="49" fontId="27" fillId="3" borderId="0" xfId="0" applyNumberFormat="1" applyFont="1" applyFill="1" applyBorder="1" applyAlignment="1" applyProtection="1">
      <alignment horizontal="center" vertical="center"/>
    </xf>
    <xf numFmtId="9" fontId="27" fillId="3" borderId="0" xfId="0" applyNumberFormat="1" applyFont="1" applyFill="1" applyBorder="1" applyAlignment="1" applyProtection="1">
      <alignment horizontal="center" vertical="center"/>
    </xf>
    <xf numFmtId="49" fontId="27" fillId="3" borderId="8" xfId="0" applyNumberFormat="1" applyFont="1" applyFill="1" applyBorder="1" applyAlignment="1" applyProtection="1">
      <alignment horizontal="center" vertical="center"/>
    </xf>
    <xf numFmtId="49" fontId="27" fillId="3" borderId="8" xfId="0" applyNumberFormat="1" applyFont="1" applyFill="1" applyBorder="1" applyAlignment="1" applyProtection="1">
      <alignment horizontal="left" vertical="center"/>
    </xf>
    <xf numFmtId="165" fontId="27" fillId="3" borderId="8" xfId="0" applyNumberFormat="1" applyFont="1" applyFill="1" applyBorder="1" applyAlignment="1" applyProtection="1">
      <alignment horizontal="center" vertical="center"/>
    </xf>
    <xf numFmtId="9" fontId="27" fillId="3" borderId="8" xfId="0" applyNumberFormat="1" applyFont="1" applyFill="1" applyBorder="1" applyAlignment="1" applyProtection="1">
      <alignment horizontal="center" vertical="center"/>
    </xf>
    <xf numFmtId="3" fontId="35" fillId="4" borderId="1" xfId="0" applyNumberFormat="1" applyFont="1" applyFill="1" applyBorder="1" applyAlignment="1" applyProtection="1">
      <alignment horizontal="center" vertical="center"/>
    </xf>
    <xf numFmtId="165" fontId="27" fillId="3" borderId="3" xfId="0" applyNumberFormat="1" applyFont="1" applyFill="1" applyBorder="1" applyAlignment="1" applyProtection="1">
      <alignment horizontal="center" vertical="center"/>
    </xf>
    <xf numFmtId="9" fontId="27" fillId="3" borderId="3" xfId="0" applyNumberFormat="1" applyFont="1" applyFill="1" applyBorder="1" applyAlignment="1" applyProtection="1">
      <alignment horizontal="center" vertical="center"/>
    </xf>
    <xf numFmtId="0" fontId="27" fillId="0" borderId="3" xfId="0" applyFont="1" applyFill="1" applyBorder="1" applyProtection="1"/>
    <xf numFmtId="49" fontId="27" fillId="0" borderId="3" xfId="0" applyNumberFormat="1" applyFont="1" applyFill="1" applyBorder="1" applyAlignment="1" applyProtection="1">
      <alignment horizontal="left" vertical="center"/>
    </xf>
    <xf numFmtId="165" fontId="27" fillId="0" borderId="3" xfId="0" applyNumberFormat="1" applyFont="1" applyFill="1" applyBorder="1" applyAlignment="1" applyProtection="1">
      <alignment horizontal="center" vertical="center"/>
    </xf>
    <xf numFmtId="9" fontId="27" fillId="0" borderId="3" xfId="0" applyNumberFormat="1" applyFont="1" applyFill="1" applyBorder="1" applyAlignment="1" applyProtection="1">
      <alignment horizontal="center" vertical="center"/>
    </xf>
    <xf numFmtId="3" fontId="27" fillId="0" borderId="3" xfId="0"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49" fontId="35" fillId="3" borderId="2" xfId="0" applyNumberFormat="1" applyFont="1" applyFill="1" applyBorder="1" applyProtection="1"/>
    <xf numFmtId="49" fontId="35" fillId="3" borderId="3" xfId="0" applyNumberFormat="1" applyFont="1" applyFill="1" applyBorder="1" applyAlignment="1" applyProtection="1">
      <alignment horizontal="left" vertical="center"/>
    </xf>
    <xf numFmtId="49" fontId="35" fillId="3" borderId="3" xfId="0" applyNumberFormat="1" applyFont="1" applyFill="1" applyBorder="1" applyAlignment="1" applyProtection="1">
      <alignment horizontal="center" vertical="center"/>
    </xf>
    <xf numFmtId="49" fontId="35" fillId="3" borderId="4" xfId="0" applyNumberFormat="1" applyFont="1" applyFill="1" applyBorder="1" applyProtection="1"/>
    <xf numFmtId="49" fontId="35" fillId="3" borderId="5" xfId="0" applyNumberFormat="1" applyFont="1" applyFill="1" applyBorder="1" applyProtection="1"/>
    <xf numFmtId="49" fontId="35" fillId="3" borderId="0" xfId="0" applyNumberFormat="1" applyFont="1" applyFill="1" applyBorder="1" applyAlignment="1" applyProtection="1">
      <alignment horizontal="center" vertical="center"/>
    </xf>
    <xf numFmtId="49" fontId="35" fillId="3" borderId="6" xfId="0" applyNumberFormat="1" applyFont="1" applyFill="1" applyBorder="1" applyProtection="1"/>
    <xf numFmtId="49" fontId="35" fillId="3" borderId="7" xfId="0" applyNumberFormat="1" applyFont="1" applyFill="1" applyBorder="1" applyProtection="1"/>
    <xf numFmtId="49" fontId="35" fillId="3" borderId="8" xfId="0" applyNumberFormat="1" applyFont="1" applyFill="1" applyBorder="1" applyProtection="1"/>
    <xf numFmtId="49" fontId="35" fillId="3" borderId="9" xfId="0" applyNumberFormat="1" applyFont="1" applyFill="1" applyBorder="1" applyProtection="1"/>
    <xf numFmtId="49" fontId="35" fillId="3" borderId="0" xfId="0" applyNumberFormat="1" applyFont="1" applyFill="1" applyBorder="1" applyAlignment="1" applyProtection="1">
      <alignment horizontal="right" vertical="center"/>
    </xf>
    <xf numFmtId="49" fontId="35" fillId="3" borderId="0" xfId="0" applyNumberFormat="1" applyFont="1" applyFill="1" applyBorder="1" applyAlignment="1" applyProtection="1">
      <alignment horizontal="left" vertical="top" wrapText="1"/>
    </xf>
    <xf numFmtId="0" fontId="18" fillId="0" borderId="0" xfId="0" applyFont="1" applyAlignment="1">
      <alignment horizontal="left" vertical="center"/>
    </xf>
    <xf numFmtId="49" fontId="27" fillId="3" borderId="2" xfId="0" applyNumberFormat="1" applyFont="1" applyFill="1" applyBorder="1" applyAlignment="1" applyProtection="1">
      <alignment vertical="center" wrapText="1"/>
    </xf>
    <xf numFmtId="49" fontId="27" fillId="3" borderId="3" xfId="0" applyNumberFormat="1" applyFont="1" applyFill="1" applyBorder="1" applyAlignment="1" applyProtection="1">
      <alignment vertical="center" wrapText="1"/>
    </xf>
    <xf numFmtId="49" fontId="27" fillId="3" borderId="4" xfId="0" applyNumberFormat="1" applyFont="1" applyFill="1" applyBorder="1" applyAlignment="1" applyProtection="1">
      <alignment horizontal="center" vertical="center" wrapText="1"/>
    </xf>
    <xf numFmtId="49" fontId="27" fillId="0" borderId="0" xfId="0" applyNumberFormat="1" applyFont="1" applyAlignment="1" applyProtection="1">
      <alignment horizontal="left" vertical="center" wrapText="1"/>
    </xf>
    <xf numFmtId="49" fontId="27" fillId="0" borderId="0" xfId="0" applyNumberFormat="1" applyFont="1" applyAlignment="1" applyProtection="1">
      <alignment horizontal="center" vertical="center" wrapText="1"/>
    </xf>
    <xf numFmtId="49" fontId="27" fillId="0" borderId="0" xfId="0" applyNumberFormat="1" applyFont="1" applyAlignment="1" applyProtection="1">
      <alignment vertical="center" wrapText="1"/>
    </xf>
    <xf numFmtId="49" fontId="27" fillId="3" borderId="5" xfId="0" applyNumberFormat="1" applyFont="1" applyFill="1" applyBorder="1" applyAlignment="1" applyProtection="1">
      <alignment vertical="center" wrapText="1"/>
    </xf>
    <xf numFmtId="49" fontId="27" fillId="3" borderId="6" xfId="0" applyNumberFormat="1" applyFont="1" applyFill="1" applyBorder="1" applyAlignment="1" applyProtection="1">
      <alignment horizontal="center" vertical="center" wrapText="1"/>
    </xf>
    <xf numFmtId="49" fontId="27" fillId="3" borderId="7" xfId="0" applyNumberFormat="1" applyFont="1" applyFill="1" applyBorder="1" applyAlignment="1" applyProtection="1">
      <alignment vertical="center" wrapText="1"/>
    </xf>
    <xf numFmtId="49" fontId="27" fillId="3" borderId="9" xfId="0" applyNumberFormat="1" applyFont="1" applyFill="1" applyBorder="1" applyAlignment="1" applyProtection="1">
      <alignment horizontal="center" vertical="center" wrapText="1"/>
    </xf>
    <xf numFmtId="49" fontId="27" fillId="3" borderId="0" xfId="0" applyNumberFormat="1" applyFont="1" applyFill="1" applyBorder="1" applyAlignment="1" applyProtection="1">
      <alignment horizontal="left" vertical="top" wrapText="1"/>
    </xf>
    <xf numFmtId="0" fontId="17" fillId="0" borderId="0" xfId="0" applyFont="1" applyAlignment="1">
      <alignment horizontal="left" vertical="center"/>
    </xf>
    <xf numFmtId="0" fontId="27" fillId="3" borderId="0" xfId="0" applyFont="1" applyFill="1" applyBorder="1" applyAlignment="1" applyProtection="1">
      <alignment horizontal="left" vertical="center"/>
    </xf>
    <xf numFmtId="49" fontId="27" fillId="3" borderId="0" xfId="0" applyNumberFormat="1" applyFont="1" applyFill="1" applyBorder="1" applyAlignment="1" applyProtection="1">
      <alignment horizontal="left" vertical="center"/>
    </xf>
    <xf numFmtId="0" fontId="27" fillId="0" borderId="0" xfId="0" applyFont="1" applyAlignment="1" applyProtection="1">
      <alignment horizontal="center" vertical="center"/>
    </xf>
    <xf numFmtId="165" fontId="27" fillId="3" borderId="0" xfId="0" applyNumberFormat="1" applyFont="1" applyFill="1" applyBorder="1" applyAlignment="1" applyProtection="1">
      <alignment horizontal="center" vertical="center"/>
    </xf>
    <xf numFmtId="0" fontId="26" fillId="3" borderId="1" xfId="0" applyFont="1" applyFill="1" applyBorder="1" applyAlignment="1">
      <alignment horizontal="left" vertical="center"/>
    </xf>
    <xf numFmtId="49" fontId="35" fillId="4" borderId="1" xfId="0" applyNumberFormat="1" applyFont="1" applyFill="1" applyBorder="1" applyAlignment="1" applyProtection="1">
      <alignment horizontal="left" vertical="top" wrapText="1"/>
    </xf>
    <xf numFmtId="49" fontId="35" fillId="3" borderId="0" xfId="0" applyNumberFormat="1" applyFont="1" applyFill="1" applyBorder="1" applyAlignment="1" applyProtection="1">
      <alignment horizontal="left" vertical="center" wrapText="1"/>
    </xf>
    <xf numFmtId="49" fontId="35" fillId="4" borderId="1" xfId="1" applyNumberFormat="1" applyFont="1" applyFill="1" applyBorder="1" applyAlignment="1" applyProtection="1">
      <alignment horizontal="left" vertical="top" wrapText="1"/>
    </xf>
    <xf numFmtId="49" fontId="35" fillId="3" borderId="8" xfId="0" applyNumberFormat="1" applyFont="1" applyFill="1" applyBorder="1" applyAlignment="1" applyProtection="1">
      <alignment horizontal="left" vertical="center" wrapText="1"/>
    </xf>
    <xf numFmtId="0" fontId="24" fillId="0" borderId="0" xfId="0" applyFont="1" applyAlignment="1" applyProtection="1">
      <alignment horizontal="left" vertical="center"/>
    </xf>
    <xf numFmtId="14" fontId="27" fillId="3" borderId="3" xfId="0" applyNumberFormat="1" applyFont="1" applyFill="1" applyBorder="1" applyAlignment="1" applyProtection="1">
      <alignment horizontal="center" vertical="center"/>
    </xf>
    <xf numFmtId="0" fontId="23" fillId="0" borderId="0" xfId="0" applyFont="1" applyAlignment="1" applyProtection="1">
      <alignment horizontal="left" vertical="center"/>
    </xf>
    <xf numFmtId="0" fontId="27" fillId="5" borderId="1" xfId="0" applyFont="1" applyFill="1" applyBorder="1" applyAlignment="1" applyProtection="1">
      <alignment horizontal="left" vertical="center"/>
      <protection locked="0"/>
    </xf>
    <xf numFmtId="0" fontId="27" fillId="0" borderId="0" xfId="0" applyFont="1" applyAlignment="1" applyProtection="1">
      <alignment horizontal="center" vertical="center"/>
    </xf>
    <xf numFmtId="0" fontId="27" fillId="0" borderId="0" xfId="0" applyFont="1" applyFill="1" applyBorder="1" applyProtection="1"/>
    <xf numFmtId="49" fontId="27" fillId="0" borderId="0" xfId="0" applyNumberFormat="1" applyFont="1" applyFill="1" applyBorder="1" applyAlignment="1" applyProtection="1">
      <alignment horizontal="left" vertical="center"/>
    </xf>
    <xf numFmtId="165" fontId="27" fillId="0" borderId="0" xfId="0" applyNumberFormat="1" applyFont="1" applyFill="1" applyBorder="1" applyAlignment="1" applyProtection="1">
      <alignment horizontal="center" vertical="center"/>
    </xf>
    <xf numFmtId="9" fontId="27" fillId="0" borderId="0" xfId="0" applyNumberFormat="1" applyFont="1" applyFill="1" applyBorder="1" applyAlignment="1" applyProtection="1">
      <alignment horizontal="center" vertical="center"/>
    </xf>
    <xf numFmtId="3" fontId="27" fillId="0" borderId="0" xfId="0" applyNumberFormat="1" applyFont="1" applyFill="1" applyBorder="1" applyAlignment="1" applyProtection="1">
      <alignment horizontal="center" vertical="center"/>
    </xf>
    <xf numFmtId="14" fontId="27" fillId="0" borderId="0" xfId="0" applyNumberFormat="1" applyFont="1" applyAlignment="1" applyProtection="1">
      <alignment horizontal="left" vertical="center"/>
    </xf>
    <xf numFmtId="0" fontId="16" fillId="0" borderId="0" xfId="0" applyFont="1" applyAlignment="1">
      <alignment horizontal="left" vertical="center"/>
    </xf>
    <xf numFmtId="0" fontId="27" fillId="3" borderId="0" xfId="0" applyFont="1" applyFill="1" applyBorder="1" applyAlignment="1" applyProtection="1">
      <alignment horizontal="left" vertical="center"/>
    </xf>
    <xf numFmtId="49" fontId="27" fillId="3" borderId="0" xfId="0" applyNumberFormat="1" applyFont="1" applyFill="1" applyBorder="1" applyAlignment="1" applyProtection="1">
      <alignment horizontal="left" vertical="center"/>
    </xf>
    <xf numFmtId="0" fontId="37" fillId="0" borderId="0" xfId="0" applyFont="1" applyAlignment="1" applyProtection="1">
      <alignment horizontal="center" vertical="center"/>
    </xf>
    <xf numFmtId="0" fontId="37" fillId="3" borderId="2" xfId="0" applyFont="1" applyFill="1" applyBorder="1" applyAlignment="1" applyProtection="1">
      <alignment horizontal="center" vertical="center"/>
    </xf>
    <xf numFmtId="0" fontId="37" fillId="3" borderId="3" xfId="0" applyFont="1" applyFill="1" applyBorder="1" applyAlignment="1" applyProtection="1">
      <alignment horizontal="center" vertical="center"/>
    </xf>
    <xf numFmtId="9" fontId="37" fillId="3" borderId="3" xfId="0" applyNumberFormat="1" applyFont="1" applyFill="1" applyBorder="1" applyAlignment="1" applyProtection="1">
      <alignment horizontal="center" vertical="center"/>
    </xf>
    <xf numFmtId="0" fontId="37" fillId="3" borderId="4" xfId="0" applyFont="1" applyFill="1" applyBorder="1" applyAlignment="1" applyProtection="1">
      <alignment horizontal="center" vertical="center"/>
    </xf>
    <xf numFmtId="0" fontId="37" fillId="3" borderId="5" xfId="0" applyFont="1" applyFill="1" applyBorder="1" applyAlignment="1" applyProtection="1">
      <alignment horizontal="center" vertical="center"/>
    </xf>
    <xf numFmtId="0" fontId="37" fillId="3" borderId="0" xfId="0" applyFont="1" applyFill="1" applyBorder="1" applyAlignment="1" applyProtection="1">
      <alignment horizontal="center" vertical="center"/>
    </xf>
    <xf numFmtId="0" fontId="37" fillId="3" borderId="6" xfId="0" applyFont="1" applyFill="1" applyBorder="1" applyAlignment="1" applyProtection="1">
      <alignment horizontal="center" vertical="center"/>
    </xf>
    <xf numFmtId="0" fontId="37" fillId="3" borderId="7" xfId="0" applyFont="1" applyFill="1" applyBorder="1" applyAlignment="1" applyProtection="1">
      <alignment horizontal="center" vertical="center"/>
    </xf>
    <xf numFmtId="0" fontId="37" fillId="3" borderId="8" xfId="0" applyFont="1" applyFill="1" applyBorder="1" applyAlignment="1" applyProtection="1">
      <alignment horizontal="center" vertical="center"/>
    </xf>
    <xf numFmtId="0" fontId="37" fillId="3" borderId="9" xfId="0" applyFont="1" applyFill="1" applyBorder="1" applyAlignment="1" applyProtection="1">
      <alignment horizontal="center" vertical="center"/>
    </xf>
    <xf numFmtId="9" fontId="27" fillId="5" borderId="1" xfId="0" applyNumberFormat="1" applyFont="1" applyFill="1" applyBorder="1" applyAlignment="1" applyProtection="1">
      <alignment horizontal="center" vertical="center"/>
      <protection locked="0"/>
    </xf>
    <xf numFmtId="0" fontId="27" fillId="0" borderId="0" xfId="0" applyFont="1" applyAlignment="1" applyProtection="1">
      <alignment horizontal="center" vertical="center"/>
    </xf>
    <xf numFmtId="14" fontId="26" fillId="0" borderId="0" xfId="0" applyNumberFormat="1" applyFont="1" applyBorder="1" applyAlignment="1">
      <alignment horizontal="left" vertical="center"/>
    </xf>
    <xf numFmtId="164" fontId="26" fillId="0" borderId="0" xfId="0" applyNumberFormat="1" applyFont="1" applyBorder="1" applyAlignment="1">
      <alignment horizontal="center" vertical="center"/>
    </xf>
    <xf numFmtId="0" fontId="26" fillId="0" borderId="0" xfId="0" applyFont="1" applyBorder="1" applyAlignment="1">
      <alignment horizontal="left" vertical="center"/>
    </xf>
    <xf numFmtId="0" fontId="22" fillId="0" borderId="0" xfId="0" applyFont="1" applyBorder="1" applyAlignment="1">
      <alignment horizontal="left" vertical="center"/>
    </xf>
    <xf numFmtId="0" fontId="27" fillId="3" borderId="0" xfId="0" applyFont="1" applyFill="1" applyBorder="1" applyAlignment="1" applyProtection="1">
      <alignment horizontal="left" vertical="center"/>
    </xf>
    <xf numFmtId="0" fontId="27" fillId="0" borderId="0" xfId="0" applyFont="1" applyAlignment="1" applyProtection="1">
      <alignment horizontal="center" vertical="center"/>
    </xf>
    <xf numFmtId="49" fontId="27" fillId="3" borderId="8" xfId="0" applyNumberFormat="1" applyFont="1" applyFill="1" applyBorder="1" applyAlignment="1" applyProtection="1">
      <alignment horizontal="left" vertical="center"/>
    </xf>
    <xf numFmtId="0" fontId="27" fillId="0" borderId="0" xfId="0" applyFont="1" applyAlignment="1" applyProtection="1">
      <alignment horizontal="center" vertical="center"/>
    </xf>
    <xf numFmtId="0" fontId="14" fillId="0" borderId="0" xfId="0" applyFont="1" applyAlignment="1">
      <alignment horizontal="left" vertical="center"/>
    </xf>
    <xf numFmtId="0" fontId="27" fillId="3" borderId="0" xfId="0" applyNumberFormat="1" applyFont="1" applyFill="1" applyBorder="1" applyAlignment="1" applyProtection="1">
      <alignment horizontal="left" vertical="center"/>
    </xf>
    <xf numFmtId="0" fontId="27" fillId="3" borderId="0" xfId="0" applyNumberFormat="1" applyFont="1" applyFill="1" applyBorder="1" applyAlignment="1" applyProtection="1">
      <alignment horizontal="center" vertical="center"/>
    </xf>
    <xf numFmtId="166" fontId="27" fillId="5" borderId="1" xfId="0" applyNumberFormat="1" applyFont="1" applyFill="1" applyBorder="1" applyAlignment="1" applyProtection="1">
      <alignment horizontal="center" vertical="center"/>
      <protection locked="0"/>
    </xf>
    <xf numFmtId="49" fontId="27" fillId="5" borderId="1" xfId="0" applyNumberFormat="1" applyFont="1" applyFill="1" applyBorder="1" applyAlignment="1" applyProtection="1">
      <alignment horizontal="left" vertical="center" wrapText="1"/>
      <protection locked="0"/>
    </xf>
    <xf numFmtId="49" fontId="27" fillId="3" borderId="0" xfId="0" applyNumberFormat="1" applyFont="1" applyFill="1" applyBorder="1" applyAlignment="1" applyProtection="1">
      <alignment horizontal="left" vertical="center" wrapText="1"/>
    </xf>
    <xf numFmtId="49" fontId="27" fillId="3" borderId="0" xfId="0" applyNumberFormat="1" applyFont="1" applyFill="1" applyBorder="1" applyAlignment="1" applyProtection="1">
      <alignment horizontal="center" vertical="center" wrapText="1"/>
    </xf>
    <xf numFmtId="0" fontId="27" fillId="3" borderId="0" xfId="0" applyFont="1" applyFill="1" applyBorder="1" applyAlignment="1" applyProtection="1">
      <alignment horizontal="left" vertical="center"/>
    </xf>
    <xf numFmtId="49" fontId="27" fillId="3" borderId="0" xfId="0" applyNumberFormat="1" applyFont="1" applyFill="1" applyBorder="1" applyAlignment="1" applyProtection="1">
      <alignment horizontal="left" vertical="center"/>
    </xf>
    <xf numFmtId="0" fontId="27" fillId="0" borderId="0" xfId="0" applyFont="1" applyAlignment="1" applyProtection="1">
      <alignment horizontal="center" vertical="center"/>
    </xf>
    <xf numFmtId="3" fontId="27" fillId="0" borderId="0" xfId="0" applyNumberFormat="1" applyFont="1" applyFill="1" applyAlignment="1" applyProtection="1">
      <alignment horizontal="center" vertical="center"/>
    </xf>
    <xf numFmtId="0" fontId="13" fillId="0" borderId="0" xfId="0" applyFont="1" applyAlignment="1">
      <alignment horizontal="left" vertical="center"/>
    </xf>
    <xf numFmtId="3" fontId="37" fillId="4" borderId="1" xfId="0" applyNumberFormat="1" applyFont="1" applyFill="1" applyBorder="1" applyAlignment="1" applyProtection="1">
      <alignment horizontal="center" vertical="center"/>
    </xf>
    <xf numFmtId="3" fontId="37" fillId="3" borderId="0" xfId="0" applyNumberFormat="1" applyFont="1" applyFill="1" applyBorder="1" applyAlignment="1" applyProtection="1">
      <alignment horizontal="center" vertical="center"/>
    </xf>
    <xf numFmtId="0" fontId="27" fillId="3" borderId="0" xfId="0" applyFont="1" applyFill="1" applyBorder="1" applyAlignment="1" applyProtection="1">
      <alignment horizontal="left" vertical="center"/>
    </xf>
    <xf numFmtId="49" fontId="27" fillId="3" borderId="0" xfId="0" applyNumberFormat="1" applyFont="1" applyFill="1" applyBorder="1" applyAlignment="1" applyProtection="1">
      <alignment horizontal="left" vertical="center"/>
    </xf>
    <xf numFmtId="0" fontId="27" fillId="0" borderId="0" xfId="0" applyFont="1" applyAlignment="1" applyProtection="1">
      <alignment horizontal="center" vertical="center"/>
    </xf>
    <xf numFmtId="3" fontId="35" fillId="0" borderId="0" xfId="0" applyNumberFormat="1" applyFont="1" applyAlignment="1" applyProtection="1">
      <alignment vertical="center"/>
    </xf>
    <xf numFmtId="166" fontId="37" fillId="3" borderId="1" xfId="0" applyNumberFormat="1" applyFont="1" applyFill="1" applyBorder="1" applyAlignment="1" applyProtection="1">
      <alignment horizontal="center" vertical="center"/>
    </xf>
    <xf numFmtId="166" fontId="27" fillId="0" borderId="1" xfId="0" applyNumberFormat="1" applyFont="1" applyFill="1" applyBorder="1" applyAlignment="1" applyProtection="1">
      <alignment horizontal="center" vertical="center"/>
      <protection locked="0"/>
    </xf>
    <xf numFmtId="166" fontId="37" fillId="4" borderId="1" xfId="0" applyNumberFormat="1" applyFont="1" applyFill="1" applyBorder="1" applyAlignment="1" applyProtection="1">
      <alignment horizontal="center" vertical="center"/>
    </xf>
    <xf numFmtId="166" fontId="37" fillId="3" borderId="0" xfId="0" applyNumberFormat="1" applyFont="1" applyFill="1" applyBorder="1" applyAlignment="1" applyProtection="1">
      <alignment horizontal="center" vertical="center"/>
    </xf>
    <xf numFmtId="14" fontId="27" fillId="0" borderId="0" xfId="0" applyNumberFormat="1" applyFont="1" applyAlignment="1" applyProtection="1">
      <alignment horizontal="center" vertical="center"/>
    </xf>
    <xf numFmtId="0" fontId="35" fillId="0" borderId="0" xfId="0" applyFont="1" applyAlignment="1" applyProtection="1">
      <alignment horizontal="right" vertical="center"/>
    </xf>
    <xf numFmtId="0" fontId="27" fillId="0" borderId="0" xfId="0" applyFont="1" applyAlignment="1" applyProtection="1">
      <alignment horizontal="right" vertical="center"/>
    </xf>
    <xf numFmtId="0" fontId="24" fillId="0" borderId="0" xfId="0" applyFont="1" applyAlignment="1" applyProtection="1">
      <alignment horizontal="right" vertical="center"/>
    </xf>
    <xf numFmtId="9" fontId="27" fillId="0" borderId="0" xfId="0" applyNumberFormat="1" applyFont="1" applyAlignment="1" applyProtection="1">
      <alignment horizontal="right" vertical="center"/>
    </xf>
    <xf numFmtId="4" fontId="27" fillId="0" borderId="0" xfId="0" applyNumberFormat="1" applyFont="1" applyAlignment="1" applyProtection="1">
      <alignment horizontal="right" vertical="center"/>
    </xf>
    <xf numFmtId="4" fontId="35" fillId="6" borderId="1" xfId="0" applyNumberFormat="1" applyFont="1" applyFill="1" applyBorder="1" applyAlignment="1" applyProtection="1">
      <alignment horizontal="center" vertical="center"/>
    </xf>
    <xf numFmtId="0" fontId="24" fillId="0" borderId="0" xfId="0" applyFont="1" applyAlignment="1" applyProtection="1">
      <alignment horizontal="center" vertical="center"/>
    </xf>
    <xf numFmtId="3" fontId="27" fillId="0" borderId="8" xfId="0" applyNumberFormat="1" applyFont="1" applyFill="1" applyBorder="1" applyAlignment="1" applyProtection="1">
      <alignment horizontal="center" vertical="center"/>
    </xf>
    <xf numFmtId="3" fontId="24" fillId="0" borderId="0" xfId="0" applyNumberFormat="1" applyFont="1" applyAlignment="1" applyProtection="1">
      <alignment horizontal="center" vertical="center"/>
    </xf>
    <xf numFmtId="0" fontId="27" fillId="0" borderId="5" xfId="0" applyFont="1" applyFill="1" applyBorder="1" applyAlignment="1" applyProtection="1">
      <alignment horizontal="center" vertical="center"/>
    </xf>
    <xf numFmtId="4" fontId="27" fillId="0" borderId="5" xfId="0" applyNumberFormat="1" applyFont="1" applyFill="1" applyBorder="1" applyAlignment="1" applyProtection="1">
      <alignment horizontal="center" vertical="center"/>
    </xf>
    <xf numFmtId="4" fontId="35" fillId="8" borderId="1" xfId="0" applyNumberFormat="1" applyFont="1" applyFill="1" applyBorder="1" applyAlignment="1" applyProtection="1">
      <alignment horizontal="center" vertical="center"/>
    </xf>
    <xf numFmtId="3" fontId="27" fillId="8" borderId="1" xfId="0" applyNumberFormat="1" applyFont="1" applyFill="1" applyBorder="1" applyAlignment="1" applyProtection="1">
      <alignment horizontal="center" vertical="center"/>
    </xf>
    <xf numFmtId="3" fontId="27" fillId="0" borderId="0" xfId="0" applyNumberFormat="1" applyFont="1" applyFill="1" applyBorder="1" applyAlignment="1" applyProtection="1">
      <alignment horizontal="right" vertical="center"/>
    </xf>
    <xf numFmtId="3" fontId="35" fillId="0" borderId="0" xfId="0" applyNumberFormat="1" applyFont="1" applyFill="1" applyBorder="1" applyAlignment="1" applyProtection="1">
      <alignment horizontal="right" vertical="center"/>
    </xf>
    <xf numFmtId="49" fontId="35" fillId="0" borderId="0" xfId="0" applyNumberFormat="1" applyFont="1" applyFill="1" applyAlignment="1" applyProtection="1">
      <alignment horizontal="center" vertical="center"/>
    </xf>
    <xf numFmtId="0" fontId="35" fillId="0" borderId="0" xfId="0" applyFont="1" applyFill="1" applyAlignment="1" applyProtection="1">
      <alignment horizontal="center" vertical="center"/>
    </xf>
    <xf numFmtId="0" fontId="35" fillId="0" borderId="0" xfId="0" applyFont="1" applyFill="1" applyAlignment="1" applyProtection="1">
      <alignment vertical="center"/>
    </xf>
    <xf numFmtId="0" fontId="27" fillId="0" borderId="0" xfId="0" applyFont="1" applyFill="1" applyBorder="1" applyAlignment="1" applyProtection="1">
      <alignment horizontal="right" vertical="center"/>
    </xf>
    <xf numFmtId="0" fontId="28" fillId="0" borderId="0" xfId="0" applyFont="1" applyFill="1" applyBorder="1" applyAlignment="1" applyProtection="1">
      <alignment horizontal="left" vertical="center"/>
    </xf>
    <xf numFmtId="49" fontId="27" fillId="0" borderId="0" xfId="0" applyNumberFormat="1" applyFont="1" applyFill="1" applyBorder="1" applyAlignment="1" applyProtection="1">
      <alignment horizontal="right" vertical="center"/>
    </xf>
    <xf numFmtId="0" fontId="27" fillId="0" borderId="0" xfId="0" applyFont="1" applyFill="1" applyBorder="1" applyAlignment="1" applyProtection="1">
      <alignment vertical="center"/>
    </xf>
    <xf numFmtId="0" fontId="28" fillId="4" borderId="1" xfId="0" applyNumberFormat="1" applyFont="1" applyFill="1" applyBorder="1" applyAlignment="1" applyProtection="1">
      <alignment horizontal="center" vertical="center"/>
    </xf>
    <xf numFmtId="0" fontId="27" fillId="0" borderId="0" xfId="0" applyFont="1" applyAlignment="1" applyProtection="1">
      <alignment horizontal="center" vertical="center"/>
    </xf>
    <xf numFmtId="49" fontId="37" fillId="3" borderId="0" xfId="0" applyNumberFormat="1" applyFont="1" applyFill="1" applyBorder="1" applyAlignment="1" applyProtection="1">
      <alignment horizontal="left" vertical="center" wrapText="1"/>
    </xf>
    <xf numFmtId="3" fontId="37" fillId="4" borderId="14" xfId="0" applyNumberFormat="1" applyFont="1" applyFill="1" applyBorder="1" applyAlignment="1" applyProtection="1">
      <alignment horizontal="center" vertical="center"/>
    </xf>
    <xf numFmtId="0" fontId="37" fillId="3" borderId="1" xfId="0" applyFont="1" applyFill="1" applyBorder="1" applyAlignment="1" applyProtection="1">
      <alignment horizontal="center" vertical="center" wrapText="1"/>
    </xf>
    <xf numFmtId="3" fontId="27" fillId="6" borderId="1" xfId="0" applyNumberFormat="1" applyFont="1" applyFill="1" applyBorder="1" applyAlignment="1" applyProtection="1">
      <alignment horizontal="center" vertical="center"/>
    </xf>
    <xf numFmtId="3" fontId="27" fillId="0" borderId="0" xfId="0" applyNumberFormat="1" applyFont="1" applyAlignment="1" applyProtection="1">
      <alignment vertical="center"/>
    </xf>
    <xf numFmtId="3" fontId="37" fillId="4" borderId="11" xfId="0" applyNumberFormat="1" applyFont="1" applyFill="1" applyBorder="1" applyAlignment="1" applyProtection="1">
      <alignment horizontal="center" vertical="center"/>
    </xf>
    <xf numFmtId="0" fontId="37" fillId="7" borderId="1" xfId="0" applyFont="1" applyFill="1" applyBorder="1" applyAlignment="1" applyProtection="1">
      <alignment horizontal="center" vertical="center" wrapText="1"/>
    </xf>
    <xf numFmtId="3" fontId="37" fillId="7" borderId="1" xfId="0" applyNumberFormat="1" applyFont="1" applyFill="1" applyBorder="1" applyAlignment="1" applyProtection="1">
      <alignment horizontal="center" vertical="center"/>
    </xf>
    <xf numFmtId="49" fontId="27" fillId="3" borderId="0" xfId="0" applyNumberFormat="1" applyFont="1" applyFill="1" applyBorder="1" applyAlignment="1" applyProtection="1">
      <alignment horizontal="left" vertical="center"/>
    </xf>
    <xf numFmtId="49" fontId="27" fillId="3" borderId="3" xfId="0" applyNumberFormat="1" applyFont="1" applyFill="1" applyBorder="1" applyAlignment="1" applyProtection="1">
      <alignment horizontal="left" vertical="center"/>
    </xf>
    <xf numFmtId="3" fontId="27" fillId="4" borderId="1" xfId="0" applyNumberFormat="1" applyFont="1" applyFill="1" applyBorder="1" applyAlignment="1" applyProtection="1">
      <alignment horizontal="center" vertical="center"/>
    </xf>
    <xf numFmtId="0" fontId="27" fillId="3" borderId="0" xfId="0" applyFont="1" applyFill="1" applyBorder="1" applyAlignment="1" applyProtection="1">
      <alignment horizontal="left" vertical="center"/>
    </xf>
    <xf numFmtId="0" fontId="27" fillId="0" borderId="0" xfId="0" applyFont="1" applyAlignment="1" applyProtection="1">
      <alignment horizontal="center" vertical="center"/>
    </xf>
    <xf numFmtId="0" fontId="27" fillId="3" borderId="0" xfId="0" applyFont="1" applyFill="1" applyBorder="1" applyAlignment="1" applyProtection="1">
      <alignment horizontal="right" vertical="center"/>
    </xf>
    <xf numFmtId="0" fontId="27" fillId="3" borderId="6" xfId="0" applyFont="1" applyFill="1" applyBorder="1" applyAlignment="1" applyProtection="1">
      <alignment horizontal="right" vertical="center"/>
    </xf>
    <xf numFmtId="49" fontId="27" fillId="4" borderId="1" xfId="0" applyNumberFormat="1" applyFont="1" applyFill="1" applyBorder="1" applyAlignment="1" applyProtection="1">
      <alignment horizontal="center" vertical="center"/>
    </xf>
    <xf numFmtId="0" fontId="27" fillId="4" borderId="1" xfId="0" applyNumberFormat="1" applyFont="1" applyFill="1" applyBorder="1" applyAlignment="1" applyProtection="1">
      <alignment horizontal="center" vertical="center"/>
    </xf>
    <xf numFmtId="0" fontId="34" fillId="3" borderId="0" xfId="0" applyFont="1" applyFill="1" applyBorder="1" applyAlignment="1" applyProtection="1">
      <alignment horizontal="center" vertical="center"/>
    </xf>
    <xf numFmtId="49" fontId="27" fillId="3" borderId="6" xfId="0" applyNumberFormat="1" applyFont="1" applyFill="1" applyBorder="1" applyAlignment="1" applyProtection="1">
      <alignment horizontal="left" vertical="center"/>
    </xf>
    <xf numFmtId="0" fontId="27" fillId="6" borderId="1" xfId="0" applyFont="1" applyFill="1" applyBorder="1" applyAlignment="1" applyProtection="1">
      <alignment horizontal="center" vertical="center"/>
    </xf>
    <xf numFmtId="0" fontId="35" fillId="6" borderId="1" xfId="0" applyFont="1" applyFill="1" applyBorder="1" applyAlignment="1" applyProtection="1">
      <alignment horizontal="center" vertical="center"/>
    </xf>
    <xf numFmtId="49" fontId="27" fillId="3" borderId="0" xfId="0" applyNumberFormat="1" applyFont="1" applyFill="1" applyBorder="1" applyAlignment="1" applyProtection="1">
      <alignment horizontal="right" vertical="center"/>
    </xf>
    <xf numFmtId="49" fontId="27" fillId="3" borderId="6" xfId="0" applyNumberFormat="1" applyFont="1" applyFill="1" applyBorder="1" applyAlignment="1" applyProtection="1">
      <alignment horizontal="right" vertical="center"/>
    </xf>
    <xf numFmtId="49" fontId="37" fillId="3" borderId="0" xfId="0" applyNumberFormat="1" applyFont="1" applyFill="1" applyBorder="1" applyAlignment="1" applyProtection="1">
      <alignment horizontal="right" vertical="center" wrapText="1"/>
    </xf>
    <xf numFmtId="0" fontId="37" fillId="3" borderId="1" xfId="0" applyFont="1" applyFill="1" applyBorder="1" applyAlignment="1" applyProtection="1">
      <alignment horizontal="center" vertical="center"/>
    </xf>
    <xf numFmtId="3" fontId="37" fillId="3" borderId="8" xfId="0" applyNumberFormat="1" applyFont="1" applyFill="1" applyBorder="1" applyAlignment="1" applyProtection="1">
      <alignment horizontal="center" vertical="center"/>
    </xf>
    <xf numFmtId="3" fontId="38" fillId="4" borderId="1" xfId="0" applyNumberFormat="1"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0" xfId="0" applyFont="1" applyFill="1" applyAlignment="1" applyProtection="1">
      <alignment horizontal="center" vertical="center"/>
    </xf>
    <xf numFmtId="0" fontId="35" fillId="0" borderId="0" xfId="0" applyFont="1" applyFill="1" applyBorder="1" applyAlignment="1" applyProtection="1">
      <alignment horizontal="center" vertical="center"/>
    </xf>
    <xf numFmtId="0" fontId="27" fillId="3" borderId="6" xfId="0" applyFont="1" applyFill="1" applyBorder="1" applyAlignment="1" applyProtection="1">
      <alignment vertical="center"/>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vertical="center" indent="1"/>
    </xf>
    <xf numFmtId="0" fontId="27" fillId="0" borderId="0" xfId="0" applyFont="1" applyAlignment="1" applyProtection="1">
      <alignment horizontal="center" vertical="center"/>
    </xf>
    <xf numFmtId="0" fontId="27" fillId="6" borderId="1"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49" fontId="37" fillId="3" borderId="0" xfId="0" applyNumberFormat="1" applyFont="1" applyFill="1" applyBorder="1" applyAlignment="1" applyProtection="1">
      <alignment horizontal="right" vertical="center" wrapText="1"/>
    </xf>
    <xf numFmtId="14" fontId="27" fillId="3" borderId="0" xfId="0" applyNumberFormat="1" applyFont="1" applyFill="1" applyBorder="1" applyAlignment="1" applyProtection="1">
      <alignment horizontal="center" vertical="center"/>
    </xf>
    <xf numFmtId="49" fontId="27" fillId="3" borderId="15" xfId="0" applyNumberFormat="1" applyFont="1" applyFill="1" applyBorder="1" applyAlignment="1" applyProtection="1">
      <alignment horizontal="right" vertical="center"/>
    </xf>
    <xf numFmtId="14" fontId="27" fillId="0" borderId="0"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center" vertical="center"/>
      <protection locked="0"/>
    </xf>
    <xf numFmtId="0" fontId="27" fillId="0" borderId="1" xfId="0" applyNumberFormat="1" applyFont="1" applyFill="1" applyBorder="1" applyAlignment="1" applyProtection="1">
      <alignment horizontal="left" vertical="center" wrapText="1"/>
      <protection locked="0"/>
    </xf>
    <xf numFmtId="0" fontId="12" fillId="0" borderId="0" xfId="0" applyFont="1" applyAlignment="1">
      <alignment horizontal="left" vertical="center"/>
    </xf>
    <xf numFmtId="3" fontId="35" fillId="0" borderId="0" xfId="0" applyNumberFormat="1"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35" fillId="0" borderId="7" xfId="0" applyFont="1" applyFill="1" applyBorder="1" applyAlignment="1" applyProtection="1">
      <alignment horizontal="center" vertical="center"/>
    </xf>
    <xf numFmtId="0" fontId="27" fillId="3" borderId="14" xfId="0" applyNumberFormat="1" applyFont="1" applyFill="1" applyBorder="1" applyAlignment="1" applyProtection="1">
      <alignment horizontal="center" vertical="center"/>
    </xf>
    <xf numFmtId="0" fontId="27" fillId="0" borderId="1" xfId="0" applyFont="1" applyFill="1" applyBorder="1" applyAlignment="1" applyProtection="1">
      <alignment horizontal="center" vertical="center"/>
      <protection locked="0"/>
    </xf>
    <xf numFmtId="49" fontId="27" fillId="3" borderId="0" xfId="0" applyNumberFormat="1" applyFont="1" applyFill="1" applyBorder="1" applyAlignment="1" applyProtection="1">
      <alignment horizontal="left" vertical="center"/>
    </xf>
    <xf numFmtId="165" fontId="27" fillId="3" borderId="0" xfId="0" applyNumberFormat="1" applyFont="1" applyFill="1" applyBorder="1" applyAlignment="1" applyProtection="1">
      <alignment horizontal="center" vertical="center"/>
    </xf>
    <xf numFmtId="0" fontId="27" fillId="6" borderId="1" xfId="0" applyFont="1" applyFill="1" applyBorder="1" applyAlignment="1" applyProtection="1">
      <alignment horizontal="center" vertical="center"/>
    </xf>
    <xf numFmtId="49" fontId="27" fillId="3" borderId="0" xfId="0" applyNumberFormat="1"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3" fontId="39" fillId="4" borderId="1" xfId="0" applyNumberFormat="1" applyFont="1" applyFill="1" applyBorder="1" applyAlignment="1" applyProtection="1">
      <alignment horizontal="center" vertical="center"/>
    </xf>
    <xf numFmtId="0" fontId="27" fillId="3" borderId="4" xfId="0" applyFont="1" applyFill="1" applyBorder="1" applyAlignment="1" applyProtection="1">
      <alignment vertical="center"/>
    </xf>
    <xf numFmtId="0" fontId="27" fillId="3" borderId="9" xfId="0" applyFont="1" applyFill="1" applyBorder="1" applyAlignment="1" applyProtection="1">
      <alignment vertical="center"/>
    </xf>
    <xf numFmtId="0" fontId="27" fillId="0" borderId="0" xfId="0" applyNumberFormat="1" applyFont="1" applyAlignment="1" applyProtection="1">
      <alignment horizontal="left" vertical="center" wrapText="1"/>
    </xf>
    <xf numFmtId="0" fontId="11" fillId="0" borderId="0" xfId="0" applyFont="1" applyAlignment="1">
      <alignment horizontal="left" vertical="center"/>
    </xf>
    <xf numFmtId="0" fontId="27" fillId="6" borderId="1" xfId="0" applyNumberFormat="1" applyFont="1" applyFill="1" applyBorder="1" applyAlignment="1" applyProtection="1">
      <alignment horizontal="left" vertical="center" wrapText="1"/>
    </xf>
    <xf numFmtId="3" fontId="35" fillId="3" borderId="3" xfId="0" applyNumberFormat="1" applyFont="1" applyFill="1" applyBorder="1" applyAlignment="1" applyProtection="1">
      <alignment horizontal="center" vertical="center"/>
    </xf>
    <xf numFmtId="0" fontId="27" fillId="6" borderId="1" xfId="0" applyFont="1" applyFill="1" applyBorder="1" applyAlignment="1" applyProtection="1">
      <alignment horizontal="left" vertical="center"/>
    </xf>
    <xf numFmtId="3" fontId="27" fillId="6" borderId="1" xfId="0" applyNumberFormat="1" applyFont="1" applyFill="1" applyBorder="1" applyAlignment="1" applyProtection="1">
      <alignment horizontal="left" vertical="center"/>
    </xf>
    <xf numFmtId="0" fontId="27" fillId="0" borderId="2" xfId="0" applyFont="1" applyFill="1" applyBorder="1" applyAlignment="1" applyProtection="1">
      <alignment horizontal="center" vertical="center"/>
    </xf>
    <xf numFmtId="0" fontId="27" fillId="0" borderId="6" xfId="0" applyFont="1" applyFill="1" applyBorder="1" applyAlignment="1" applyProtection="1">
      <alignment horizontal="center" vertical="center"/>
    </xf>
    <xf numFmtId="0" fontId="27" fillId="0" borderId="13" xfId="0" applyFont="1" applyFill="1" applyBorder="1" applyAlignment="1" applyProtection="1">
      <alignment horizontal="center" vertical="center"/>
    </xf>
    <xf numFmtId="0" fontId="27" fillId="3" borderId="6" xfId="0" applyNumberFormat="1" applyFont="1" applyFill="1" applyBorder="1" applyAlignment="1" applyProtection="1">
      <alignment horizontal="center" vertical="center"/>
    </xf>
    <xf numFmtId="0" fontId="10" fillId="0" borderId="0" xfId="0" applyFont="1" applyAlignment="1">
      <alignment horizontal="left" vertical="center"/>
    </xf>
    <xf numFmtId="49" fontId="35" fillId="3" borderId="8" xfId="0" applyNumberFormat="1" applyFont="1" applyFill="1" applyBorder="1" applyAlignment="1" applyProtection="1">
      <alignment horizontal="left" vertical="center"/>
    </xf>
    <xf numFmtId="49" fontId="35" fillId="3" borderId="8" xfId="0" applyNumberFormat="1" applyFont="1" applyFill="1" applyBorder="1" applyAlignment="1" applyProtection="1">
      <alignment horizontal="center" vertical="center"/>
    </xf>
    <xf numFmtId="49" fontId="27" fillId="3" borderId="0" xfId="0" applyNumberFormat="1" applyFont="1" applyFill="1" applyBorder="1" applyAlignment="1" applyProtection="1">
      <alignment horizontal="center" vertical="top" wrapText="1"/>
    </xf>
    <xf numFmtId="3" fontId="27" fillId="3" borderId="0" xfId="0" applyNumberFormat="1" applyFont="1" applyFill="1" applyBorder="1" applyAlignment="1" applyProtection="1">
      <alignment horizontal="center" vertical="top" wrapText="1"/>
    </xf>
    <xf numFmtId="49" fontId="27" fillId="3" borderId="3" xfId="0" applyNumberFormat="1" applyFont="1" applyFill="1" applyBorder="1" applyAlignment="1" applyProtection="1">
      <alignment horizontal="center" vertical="top" wrapText="1"/>
    </xf>
    <xf numFmtId="3" fontId="27" fillId="3" borderId="8" xfId="0" applyNumberFormat="1" applyFont="1" applyFill="1" applyBorder="1" applyAlignment="1" applyProtection="1">
      <alignment horizontal="center" vertical="top" wrapText="1"/>
    </xf>
    <xf numFmtId="49" fontId="27" fillId="0" borderId="0" xfId="0" applyNumberFormat="1" applyFont="1" applyAlignment="1" applyProtection="1">
      <alignment vertical="top" wrapText="1"/>
    </xf>
    <xf numFmtId="49" fontId="27" fillId="0" borderId="0" xfId="0" applyNumberFormat="1" applyFont="1" applyFill="1" applyAlignment="1" applyProtection="1">
      <alignment horizontal="center" vertical="center" wrapText="1"/>
    </xf>
    <xf numFmtId="49" fontId="27" fillId="0" borderId="0" xfId="0" applyNumberFormat="1" applyFont="1" applyFill="1" applyAlignment="1" applyProtection="1">
      <alignment vertical="center" wrapText="1"/>
    </xf>
    <xf numFmtId="49" fontId="27" fillId="3" borderId="8" xfId="0" applyNumberFormat="1" applyFont="1" applyFill="1" applyBorder="1" applyAlignment="1" applyProtection="1">
      <alignment horizontal="left" vertical="top" wrapText="1"/>
    </xf>
    <xf numFmtId="49" fontId="27" fillId="0" borderId="0" xfId="0" applyNumberFormat="1" applyFont="1" applyAlignment="1" applyProtection="1">
      <alignment horizontal="left" vertical="center"/>
    </xf>
    <xf numFmtId="0" fontId="27" fillId="0" borderId="0" xfId="0" applyFont="1" applyAlignment="1" applyProtection="1">
      <alignment vertical="center" wrapText="1"/>
    </xf>
    <xf numFmtId="49" fontId="27" fillId="3" borderId="0" xfId="0" applyNumberFormat="1" applyFont="1" applyFill="1" applyBorder="1" applyAlignment="1" applyProtection="1">
      <alignment horizontal="left" vertical="center"/>
    </xf>
    <xf numFmtId="0" fontId="27" fillId="0" borderId="0" xfId="0" applyFont="1" applyAlignment="1" applyProtection="1">
      <alignment horizontal="center" vertical="center"/>
    </xf>
    <xf numFmtId="0" fontId="27" fillId="9" borderId="1" xfId="0" applyFont="1" applyFill="1" applyBorder="1" applyAlignment="1" applyProtection="1">
      <alignment horizontal="center" vertical="center"/>
    </xf>
    <xf numFmtId="0" fontId="27" fillId="10" borderId="1" xfId="0" applyFont="1" applyFill="1" applyBorder="1" applyAlignment="1" applyProtection="1">
      <alignment horizontal="center" vertical="center"/>
    </xf>
    <xf numFmtId="0" fontId="27" fillId="0" borderId="0" xfId="0" applyFont="1" applyBorder="1" applyAlignment="1" applyProtection="1">
      <alignment vertical="center"/>
    </xf>
    <xf numFmtId="0" fontId="36" fillId="3" borderId="0" xfId="0" applyFont="1" applyFill="1" applyBorder="1" applyAlignment="1" applyProtection="1">
      <alignment vertical="center"/>
    </xf>
    <xf numFmtId="0" fontId="28" fillId="3" borderId="0" xfId="0" applyFont="1" applyFill="1" applyBorder="1" applyAlignment="1" applyProtection="1">
      <alignment vertical="center"/>
    </xf>
    <xf numFmtId="0" fontId="27" fillId="3" borderId="3" xfId="0" applyFont="1" applyFill="1" applyBorder="1" applyAlignment="1" applyProtection="1">
      <alignment vertical="center" wrapText="1"/>
    </xf>
    <xf numFmtId="0" fontId="27" fillId="3" borderId="3" xfId="0" applyFont="1" applyFill="1" applyBorder="1" applyAlignment="1" applyProtection="1">
      <alignment horizontal="center" vertical="center"/>
    </xf>
    <xf numFmtId="0" fontId="27" fillId="3" borderId="0" xfId="0" applyFont="1" applyFill="1" applyBorder="1" applyAlignment="1" applyProtection="1">
      <alignment vertical="center" wrapText="1"/>
    </xf>
    <xf numFmtId="49" fontId="33" fillId="3" borderId="0" xfId="0" applyNumberFormat="1" applyFont="1" applyFill="1" applyBorder="1" applyAlignment="1" applyProtection="1">
      <alignment horizontal="left" vertical="center"/>
    </xf>
    <xf numFmtId="0" fontId="27" fillId="3" borderId="0" xfId="0" applyFont="1" applyFill="1" applyBorder="1" applyAlignment="1" applyProtection="1">
      <alignment horizontal="center" vertical="center" wrapText="1"/>
    </xf>
    <xf numFmtId="49" fontId="28" fillId="3" borderId="0" xfId="0" applyNumberFormat="1" applyFont="1" applyFill="1" applyBorder="1" applyAlignment="1" applyProtection="1">
      <alignment horizontal="left" vertical="center"/>
    </xf>
    <xf numFmtId="0" fontId="27" fillId="3" borderId="12" xfId="0" applyFont="1" applyFill="1" applyBorder="1" applyAlignment="1" applyProtection="1">
      <alignment horizontal="center" vertical="center"/>
    </xf>
    <xf numFmtId="0" fontId="27" fillId="3" borderId="8" xfId="0" applyFont="1" applyFill="1" applyBorder="1" applyAlignment="1" applyProtection="1">
      <alignment vertical="center" wrapText="1"/>
    </xf>
    <xf numFmtId="0" fontId="27" fillId="3" borderId="8" xfId="0" applyFont="1" applyFill="1" applyBorder="1" applyAlignment="1" applyProtection="1">
      <alignment horizontal="center" vertical="center"/>
    </xf>
    <xf numFmtId="49" fontId="27" fillId="4" borderId="1" xfId="0" applyNumberFormat="1" applyFont="1" applyFill="1" applyBorder="1" applyAlignment="1" applyProtection="1">
      <alignment horizontal="left" vertical="center"/>
    </xf>
    <xf numFmtId="0" fontId="27" fillId="4" borderId="1" xfId="0" applyFont="1" applyFill="1" applyBorder="1" applyAlignment="1" applyProtection="1">
      <alignment vertical="center" wrapText="1"/>
    </xf>
    <xf numFmtId="0" fontId="27" fillId="0" borderId="0" xfId="0" applyNumberFormat="1" applyFont="1" applyAlignment="1" applyProtection="1">
      <alignment horizontal="center" vertical="center"/>
    </xf>
    <xf numFmtId="0" fontId="27" fillId="0" borderId="1" xfId="0" applyNumberFormat="1" applyFont="1" applyBorder="1" applyAlignment="1" applyProtection="1">
      <alignment horizontal="center" vertical="center"/>
    </xf>
    <xf numFmtId="0" fontId="27" fillId="0" borderId="0" xfId="0" applyFont="1" applyAlignment="1" applyProtection="1">
      <alignment horizontal="center" vertical="center"/>
    </xf>
    <xf numFmtId="49" fontId="27" fillId="3" borderId="0" xfId="0" applyNumberFormat="1" applyFont="1" applyFill="1" applyBorder="1" applyAlignment="1" applyProtection="1">
      <alignment horizontal="left" vertical="center"/>
    </xf>
    <xf numFmtId="0" fontId="27" fillId="0" borderId="0" xfId="0" applyFont="1" applyAlignment="1" applyProtection="1">
      <alignment horizontal="center" vertical="center"/>
    </xf>
    <xf numFmtId="0" fontId="27" fillId="6" borderId="1" xfId="0" applyFont="1" applyFill="1" applyBorder="1" applyAlignment="1" applyProtection="1">
      <alignment horizontal="center" vertical="center"/>
    </xf>
    <xf numFmtId="0" fontId="35" fillId="6" borderId="1" xfId="0" applyFont="1" applyFill="1" applyBorder="1" applyAlignment="1" applyProtection="1">
      <alignment horizontal="center" vertical="center"/>
    </xf>
    <xf numFmtId="3" fontId="27" fillId="6" borderId="1" xfId="0" applyNumberFormat="1"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wrapText="1"/>
      <protection locked="0"/>
    </xf>
    <xf numFmtId="0" fontId="32" fillId="3" borderId="0" xfId="0" applyNumberFormat="1" applyFont="1" applyFill="1" applyBorder="1" applyAlignment="1" applyProtection="1">
      <alignment horizontal="left" vertical="center" wrapText="1"/>
    </xf>
    <xf numFmtId="3" fontId="27" fillId="4" borderId="1" xfId="0" applyNumberFormat="1" applyFont="1" applyFill="1" applyBorder="1" applyAlignment="1" applyProtection="1">
      <alignment horizontal="center" vertical="center"/>
    </xf>
    <xf numFmtId="0" fontId="35" fillId="6" borderId="1"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3" fontId="35" fillId="0" borderId="0" xfId="0" applyNumberFormat="1" applyFont="1" applyFill="1" applyBorder="1" applyAlignment="1" applyProtection="1">
      <alignment horizontal="center" vertical="center"/>
    </xf>
    <xf numFmtId="0" fontId="27" fillId="0" borderId="0" xfId="0" applyFont="1" applyAlignment="1" applyProtection="1">
      <alignment horizontal="center" vertical="center"/>
    </xf>
    <xf numFmtId="0" fontId="27" fillId="6" borderId="1"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3" fontId="27" fillId="6" borderId="1" xfId="0" applyNumberFormat="1" applyFont="1" applyFill="1" applyBorder="1" applyAlignment="1" applyProtection="1">
      <alignment horizontal="center" vertical="center"/>
    </xf>
    <xf numFmtId="0" fontId="35" fillId="0" borderId="5" xfId="0" applyFont="1" applyFill="1" applyBorder="1" applyAlignment="1" applyProtection="1">
      <alignment horizontal="center" vertical="center"/>
    </xf>
    <xf numFmtId="3" fontId="27" fillId="0" borderId="0" xfId="0" applyNumberFormat="1" applyFont="1" applyFill="1" applyBorder="1" applyAlignment="1" applyProtection="1">
      <alignment horizontal="center" vertical="center"/>
    </xf>
    <xf numFmtId="3" fontId="27" fillId="4" borderId="1" xfId="0" applyNumberFormat="1" applyFont="1" applyFill="1" applyBorder="1" applyAlignment="1" applyProtection="1">
      <alignment horizontal="center" vertical="center"/>
    </xf>
    <xf numFmtId="49" fontId="27" fillId="3" borderId="0" xfId="0" applyNumberFormat="1" applyFont="1" applyFill="1" applyBorder="1" applyAlignment="1" applyProtection="1">
      <alignment horizontal="left" vertical="center"/>
    </xf>
    <xf numFmtId="49" fontId="27" fillId="3" borderId="3" xfId="0" applyNumberFormat="1" applyFont="1" applyFill="1" applyBorder="1" applyAlignment="1" applyProtection="1">
      <alignment horizontal="left" vertical="center"/>
    </xf>
    <xf numFmtId="0" fontId="27" fillId="0" borderId="0" xfId="0" applyFont="1" applyAlignment="1" applyProtection="1">
      <alignment horizontal="center" vertical="center"/>
    </xf>
    <xf numFmtId="0" fontId="27" fillId="0" borderId="0" xfId="0" applyFont="1" applyFill="1" applyBorder="1" applyAlignment="1" applyProtection="1">
      <alignment horizontal="left" vertical="center"/>
    </xf>
    <xf numFmtId="49" fontId="36" fillId="3" borderId="0" xfId="0" applyNumberFormat="1" applyFont="1" applyFill="1" applyBorder="1" applyAlignment="1" applyProtection="1">
      <alignment horizontal="left" vertical="center" wrapText="1"/>
    </xf>
    <xf numFmtId="49" fontId="35" fillId="4" borderId="14" xfId="0" applyNumberFormat="1" applyFont="1" applyFill="1" applyBorder="1" applyAlignment="1" applyProtection="1">
      <alignment horizontal="left" vertical="top" wrapText="1"/>
    </xf>
    <xf numFmtId="0" fontId="35" fillId="3" borderId="1" xfId="0" applyNumberFormat="1" applyFont="1" applyFill="1" applyBorder="1" applyAlignment="1" applyProtection="1">
      <alignment horizontal="center" vertical="center" wrapText="1"/>
    </xf>
    <xf numFmtId="0" fontId="35" fillId="4" borderId="1" xfId="0" applyNumberFormat="1" applyFont="1" applyFill="1" applyBorder="1" applyAlignment="1" applyProtection="1">
      <alignment horizontal="left" vertical="top" wrapText="1"/>
    </xf>
    <xf numFmtId="0" fontId="35" fillId="3" borderId="0" xfId="0" applyNumberFormat="1" applyFont="1" applyFill="1" applyBorder="1" applyAlignment="1" applyProtection="1">
      <alignment horizontal="left" vertical="center" wrapText="1"/>
    </xf>
    <xf numFmtId="0" fontId="35" fillId="3" borderId="3" xfId="0" applyNumberFormat="1" applyFont="1" applyFill="1" applyBorder="1" applyAlignment="1" applyProtection="1">
      <alignment horizontal="left" vertical="top" wrapText="1"/>
    </xf>
    <xf numFmtId="0" fontId="35" fillId="3" borderId="4" xfId="0" applyNumberFormat="1" applyFont="1" applyFill="1" applyBorder="1" applyAlignment="1" applyProtection="1">
      <alignment horizontal="left" vertical="top" wrapText="1"/>
    </xf>
    <xf numFmtId="0" fontId="27" fillId="0" borderId="5" xfId="0" applyFont="1" applyBorder="1" applyAlignment="1" applyProtection="1">
      <alignment horizontal="left" vertical="center"/>
    </xf>
    <xf numFmtId="49" fontId="27" fillId="3" borderId="3" xfId="0" applyNumberFormat="1" applyFont="1" applyFill="1" applyBorder="1" applyAlignment="1" applyProtection="1">
      <alignment horizontal="left" vertical="center"/>
    </xf>
    <xf numFmtId="49" fontId="32" fillId="3" borderId="0" xfId="0" applyNumberFormat="1" applyFont="1" applyFill="1" applyBorder="1" applyAlignment="1" applyProtection="1">
      <alignment horizontal="left" vertical="center"/>
    </xf>
    <xf numFmtId="49" fontId="35" fillId="3" borderId="0" xfId="0" applyNumberFormat="1" applyFont="1" applyFill="1" applyBorder="1" applyAlignment="1" applyProtection="1">
      <alignment horizontal="left" vertical="center"/>
    </xf>
    <xf numFmtId="49" fontId="27" fillId="0" borderId="0" xfId="0" applyNumberFormat="1"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49" fontId="35" fillId="7" borderId="1"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xf>
    <xf numFmtId="3" fontId="27" fillId="3" borderId="6" xfId="0" applyNumberFormat="1" applyFont="1" applyFill="1" applyBorder="1" applyAlignment="1" applyProtection="1">
      <alignment horizontal="center" vertical="top" wrapText="1"/>
    </xf>
    <xf numFmtId="0" fontId="27" fillId="0" borderId="3" xfId="0" applyFont="1" applyFill="1" applyBorder="1" applyAlignment="1" applyProtection="1">
      <alignment horizontal="left" vertical="center"/>
    </xf>
    <xf numFmtId="49" fontId="35" fillId="4" borderId="1" xfId="0" applyNumberFormat="1" applyFont="1" applyFill="1" applyBorder="1" applyAlignment="1" applyProtection="1">
      <alignment horizontal="left" vertical="center" wrapText="1"/>
    </xf>
    <xf numFmtId="0" fontId="35" fillId="4" borderId="1" xfId="0" applyNumberFormat="1" applyFont="1" applyFill="1" applyBorder="1" applyAlignment="1" applyProtection="1">
      <alignment horizontal="center" vertical="center" wrapText="1"/>
    </xf>
    <xf numFmtId="16" fontId="35" fillId="4" borderId="1" xfId="0" quotePrefix="1" applyNumberFormat="1" applyFont="1" applyFill="1" applyBorder="1" applyAlignment="1" applyProtection="1">
      <alignment horizontal="center" vertical="center" wrapText="1"/>
    </xf>
    <xf numFmtId="0" fontId="35" fillId="4" borderId="1" xfId="0" quotePrefix="1" applyNumberFormat="1" applyFont="1" applyFill="1" applyBorder="1" applyAlignment="1" applyProtection="1">
      <alignment horizontal="center" vertical="center" wrapText="1"/>
    </xf>
    <xf numFmtId="0" fontId="35" fillId="3" borderId="0" xfId="0" applyNumberFormat="1" applyFont="1" applyFill="1" applyBorder="1" applyAlignment="1" applyProtection="1">
      <alignment horizontal="left" vertical="top" wrapText="1"/>
    </xf>
    <xf numFmtId="0" fontId="35" fillId="3" borderId="6" xfId="0" applyNumberFormat="1" applyFont="1" applyFill="1" applyBorder="1" applyAlignment="1" applyProtection="1">
      <alignment horizontal="left" vertical="top" wrapText="1"/>
    </xf>
    <xf numFmtId="0" fontId="35" fillId="6" borderId="1"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15" fillId="0" borderId="0" xfId="0" applyFont="1" applyBorder="1" applyAlignment="1">
      <alignment horizontal="left" vertical="center"/>
    </xf>
    <xf numFmtId="0" fontId="35" fillId="0" borderId="2" xfId="0" applyFont="1" applyFill="1" applyBorder="1" applyAlignment="1" applyProtection="1">
      <alignment horizontal="left" vertical="center"/>
    </xf>
    <xf numFmtId="0" fontId="27" fillId="0" borderId="0" xfId="0" applyFont="1" applyAlignment="1" applyProtection="1">
      <alignment horizontal="center" vertical="center"/>
    </xf>
    <xf numFmtId="0" fontId="35" fillId="4" borderId="1" xfId="0" applyFont="1" applyFill="1" applyBorder="1" applyAlignment="1" applyProtection="1">
      <alignment vertical="center" wrapText="1"/>
    </xf>
    <xf numFmtId="0" fontId="27" fillId="3" borderId="0" xfId="0" applyFont="1" applyFill="1" applyBorder="1" applyAlignment="1" applyProtection="1">
      <alignment horizontal="left" vertical="center"/>
    </xf>
    <xf numFmtId="49" fontId="27" fillId="3" borderId="0" xfId="0" applyNumberFormat="1" applyFont="1" applyFill="1" applyBorder="1" applyAlignment="1" applyProtection="1">
      <alignment horizontal="left" vertical="center"/>
    </xf>
    <xf numFmtId="49" fontId="27" fillId="3" borderId="3" xfId="0" applyNumberFormat="1" applyFont="1" applyFill="1" applyBorder="1" applyAlignment="1" applyProtection="1">
      <alignment horizontal="left" vertical="center"/>
    </xf>
    <xf numFmtId="0" fontId="34" fillId="3" borderId="0" xfId="0" applyFont="1" applyFill="1" applyBorder="1" applyAlignment="1" applyProtection="1">
      <alignment horizontal="center" vertical="center"/>
    </xf>
    <xf numFmtId="49" fontId="27" fillId="3" borderId="0" xfId="0" applyNumberFormat="1" applyFont="1" applyFill="1" applyBorder="1" applyAlignment="1" applyProtection="1">
      <alignment horizontal="right" vertical="center"/>
    </xf>
    <xf numFmtId="49" fontId="27" fillId="3" borderId="6" xfId="0" applyNumberFormat="1" applyFont="1" applyFill="1" applyBorder="1" applyAlignment="1" applyProtection="1">
      <alignment horizontal="right" vertical="center"/>
    </xf>
    <xf numFmtId="0" fontId="28" fillId="3" borderId="0" xfId="0" applyFont="1" applyFill="1" applyBorder="1" applyAlignment="1" applyProtection="1">
      <alignment horizontal="left" vertical="center"/>
    </xf>
    <xf numFmtId="0" fontId="27" fillId="5" borderId="1" xfId="0" applyFont="1" applyFill="1" applyBorder="1" applyAlignment="1" applyProtection="1">
      <alignment horizontal="left" vertical="center"/>
      <protection locked="0"/>
    </xf>
    <xf numFmtId="49" fontId="27" fillId="3" borderId="0" xfId="0" applyNumberFormat="1" applyFont="1" applyFill="1" applyBorder="1" applyAlignment="1" applyProtection="1">
      <alignment horizontal="center" vertical="center"/>
    </xf>
    <xf numFmtId="0" fontId="27" fillId="3" borderId="0" xfId="0" applyFont="1" applyFill="1" applyBorder="1" applyAlignment="1" applyProtection="1">
      <alignment horizontal="right" vertical="center"/>
    </xf>
    <xf numFmtId="0" fontId="35" fillId="4" borderId="1" xfId="0" applyFont="1" applyFill="1" applyBorder="1" applyAlignment="1" applyProtection="1">
      <alignment vertical="center" wrapText="1"/>
    </xf>
    <xf numFmtId="49" fontId="27" fillId="3" borderId="0" xfId="0" applyNumberFormat="1" applyFont="1" applyFill="1" applyBorder="1" applyAlignment="1" applyProtection="1">
      <alignment horizontal="left" vertical="center"/>
    </xf>
    <xf numFmtId="49" fontId="32" fillId="3" borderId="0" xfId="0" applyNumberFormat="1" applyFont="1" applyFill="1" applyBorder="1" applyAlignment="1" applyProtection="1">
      <alignment horizontal="left" vertical="center" wrapText="1"/>
    </xf>
    <xf numFmtId="49" fontId="27" fillId="3" borderId="1" xfId="0" applyNumberFormat="1" applyFont="1" applyFill="1" applyBorder="1" applyAlignment="1" applyProtection="1">
      <alignment horizontal="left" vertical="top" wrapText="1"/>
    </xf>
    <xf numFmtId="0" fontId="7" fillId="0" borderId="0" xfId="0" applyFont="1" applyAlignment="1">
      <alignment horizontal="left" vertical="center"/>
    </xf>
    <xf numFmtId="0" fontId="41" fillId="3" borderId="0" xfId="0" applyFont="1" applyFill="1" applyBorder="1" applyAlignment="1" applyProtection="1">
      <alignment horizontal="left" vertical="center"/>
    </xf>
    <xf numFmtId="49" fontId="40" fillId="3" borderId="0" xfId="0" applyNumberFormat="1" applyFont="1" applyFill="1" applyBorder="1" applyAlignment="1" applyProtection="1">
      <alignment horizontal="center" vertical="center"/>
    </xf>
    <xf numFmtId="0" fontId="40" fillId="3" borderId="0" xfId="0" applyFont="1" applyFill="1" applyBorder="1" applyAlignment="1" applyProtection="1">
      <alignment horizontal="left" vertical="center"/>
    </xf>
    <xf numFmtId="49" fontId="37" fillId="4" borderId="1" xfId="0" applyNumberFormat="1" applyFont="1" applyFill="1" applyBorder="1" applyAlignment="1" applyProtection="1">
      <alignment horizontal="center" vertical="center"/>
    </xf>
    <xf numFmtId="0" fontId="40" fillId="4" borderId="1" xfId="0" applyFont="1" applyFill="1" applyBorder="1" applyAlignment="1" applyProtection="1">
      <alignment horizontal="center" vertical="center" wrapText="1"/>
    </xf>
    <xf numFmtId="0" fontId="41" fillId="3" borderId="0" xfId="0" applyFont="1" applyFill="1" applyBorder="1" applyAlignment="1" applyProtection="1">
      <alignment vertic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6" fillId="0" borderId="0" xfId="0" applyFont="1" applyAlignment="1">
      <alignment horizontal="left" vertical="center"/>
    </xf>
    <xf numFmtId="0" fontId="35" fillId="0" borderId="0" xfId="0" applyFont="1" applyAlignment="1" applyProtection="1">
      <alignment vertical="center" wrapText="1"/>
    </xf>
    <xf numFmtId="0" fontId="6" fillId="3" borderId="1" xfId="0" applyFont="1" applyFill="1" applyBorder="1" applyAlignment="1">
      <alignment horizontal="left" vertical="center"/>
    </xf>
    <xf numFmtId="0" fontId="5" fillId="0" borderId="0" xfId="0" applyFont="1" applyAlignment="1">
      <alignment horizontal="left" vertical="center"/>
    </xf>
    <xf numFmtId="49" fontId="27" fillId="3" borderId="0" xfId="0" applyNumberFormat="1" applyFont="1" applyFill="1" applyBorder="1" applyAlignment="1" applyProtection="1">
      <alignment horizontal="left" vertical="center"/>
    </xf>
    <xf numFmtId="0" fontId="27" fillId="3" borderId="0" xfId="0" applyFont="1" applyFill="1" applyBorder="1" applyAlignment="1" applyProtection="1">
      <alignment horizontal="left" vertical="center"/>
    </xf>
    <xf numFmtId="0" fontId="27" fillId="0" borderId="0" xfId="0" applyFont="1" applyAlignment="1" applyProtection="1">
      <alignment horizontal="center" vertical="center"/>
    </xf>
    <xf numFmtId="0" fontId="27" fillId="6" borderId="1" xfId="0" applyFont="1" applyFill="1" applyBorder="1" applyAlignment="1" applyProtection="1">
      <alignment horizontal="center" vertical="center"/>
    </xf>
    <xf numFmtId="0" fontId="27" fillId="3" borderId="0" xfId="0" applyFont="1" applyFill="1" applyBorder="1" applyAlignment="1" applyProtection="1">
      <alignment vertical="center"/>
    </xf>
    <xf numFmtId="0" fontId="40" fillId="3" borderId="0" xfId="0" applyFont="1" applyFill="1" applyBorder="1" applyAlignment="1" applyProtection="1">
      <alignment horizontal="left" vertical="center"/>
    </xf>
    <xf numFmtId="0" fontId="27" fillId="3" borderId="0" xfId="0" applyFont="1" applyFill="1" applyBorder="1" applyAlignment="1" applyProtection="1">
      <alignment horizontal="left" vertical="center"/>
    </xf>
    <xf numFmtId="49" fontId="27" fillId="3" borderId="0" xfId="0" applyNumberFormat="1" applyFont="1" applyFill="1" applyBorder="1" applyAlignment="1" applyProtection="1">
      <alignment horizontal="left" vertical="center"/>
    </xf>
    <xf numFmtId="0" fontId="28" fillId="3" borderId="0" xfId="0" applyFont="1" applyFill="1" applyBorder="1" applyAlignment="1" applyProtection="1">
      <alignment horizontal="left" vertical="center"/>
    </xf>
    <xf numFmtId="0" fontId="27" fillId="0" borderId="0" xfId="0" applyFont="1" applyAlignment="1" applyProtection="1">
      <alignment horizontal="center" vertical="center"/>
    </xf>
    <xf numFmtId="0" fontId="27" fillId="3" borderId="0" xfId="0" applyNumberFormat="1" applyFont="1" applyFill="1" applyBorder="1" applyAlignment="1" applyProtection="1">
      <alignment horizontal="left" vertical="center"/>
    </xf>
    <xf numFmtId="49" fontId="32" fillId="3" borderId="0" xfId="0" applyNumberFormat="1" applyFont="1" applyFill="1" applyBorder="1" applyAlignment="1" applyProtection="1">
      <alignment horizontal="left" vertical="center" wrapText="1"/>
    </xf>
    <xf numFmtId="0" fontId="27" fillId="3" borderId="0" xfId="0" applyFont="1" applyFill="1" applyBorder="1" applyAlignment="1" applyProtection="1">
      <alignment horizontal="left" vertical="center" wrapText="1"/>
    </xf>
    <xf numFmtId="49" fontId="43" fillId="4" borderId="1" xfId="0" applyNumberFormat="1" applyFont="1" applyFill="1" applyBorder="1" applyAlignment="1" applyProtection="1">
      <alignment horizontal="center" vertical="center"/>
    </xf>
    <xf numFmtId="49" fontId="40" fillId="4" borderId="1" xfId="0" applyNumberFormat="1" applyFont="1" applyFill="1" applyBorder="1" applyAlignment="1" applyProtection="1">
      <alignment horizontal="center" vertical="center"/>
    </xf>
    <xf numFmtId="0" fontId="3" fillId="3" borderId="1" xfId="0" applyFont="1" applyFill="1" applyBorder="1" applyAlignment="1">
      <alignment horizontal="left" vertical="center"/>
    </xf>
    <xf numFmtId="0" fontId="27" fillId="8" borderId="1" xfId="0" applyFont="1" applyFill="1" applyBorder="1" applyAlignment="1" applyProtection="1">
      <alignment horizontal="center" vertical="center"/>
    </xf>
    <xf numFmtId="0" fontId="40" fillId="3" borderId="0" xfId="0" applyFont="1" applyFill="1" applyBorder="1" applyAlignment="1" applyProtection="1">
      <alignment horizontal="right" vertical="center" wrapText="1"/>
    </xf>
    <xf numFmtId="0" fontId="2" fillId="0" borderId="0" xfId="0" applyFont="1" applyAlignment="1">
      <alignment horizontal="left" vertical="center"/>
    </xf>
    <xf numFmtId="1" fontId="27" fillId="5" borderId="1" xfId="0" applyNumberFormat="1" applyFont="1" applyFill="1" applyBorder="1" applyAlignment="1" applyProtection="1">
      <alignment horizontal="center" vertical="center"/>
      <protection locked="0"/>
    </xf>
    <xf numFmtId="167" fontId="27" fillId="5" borderId="1" xfId="0" applyNumberFormat="1" applyFont="1" applyFill="1" applyBorder="1" applyAlignment="1" applyProtection="1">
      <alignment horizontal="center" vertical="center"/>
      <protection locked="0"/>
    </xf>
    <xf numFmtId="3" fontId="27" fillId="5" borderId="1" xfId="0" applyNumberFormat="1" applyFont="1" applyFill="1" applyBorder="1" applyAlignment="1" applyProtection="1">
      <alignment horizontal="center" vertical="center"/>
      <protection locked="0"/>
    </xf>
    <xf numFmtId="49" fontId="27" fillId="3" borderId="8" xfId="0" applyNumberFormat="1" applyFont="1" applyFill="1" applyBorder="1" applyAlignment="1" applyProtection="1">
      <alignment horizontal="center" vertical="center" wrapText="1"/>
    </xf>
    <xf numFmtId="49" fontId="27" fillId="3" borderId="5" xfId="0" applyNumberFormat="1" applyFont="1" applyFill="1" applyBorder="1" applyAlignment="1">
      <alignment vertical="center" wrapText="1"/>
    </xf>
    <xf numFmtId="49" fontId="28" fillId="3" borderId="0" xfId="0" applyNumberFormat="1" applyFont="1" applyFill="1" applyAlignment="1">
      <alignment horizontal="left" vertical="center" wrapText="1"/>
    </xf>
    <xf numFmtId="49" fontId="27" fillId="3" borderId="8" xfId="0" applyNumberFormat="1" applyFont="1" applyFill="1" applyBorder="1" applyAlignment="1">
      <alignment horizontal="left" vertical="center" wrapText="1"/>
    </xf>
    <xf numFmtId="49" fontId="27" fillId="3" borderId="6" xfId="0" applyNumberFormat="1" applyFont="1" applyFill="1" applyBorder="1" applyAlignment="1">
      <alignment horizontal="center" vertical="center" wrapText="1"/>
    </xf>
    <xf numFmtId="49" fontId="27" fillId="0" borderId="0" xfId="0" applyNumberFormat="1" applyFont="1" applyAlignment="1">
      <alignment horizontal="left" vertical="center" wrapText="1"/>
    </xf>
    <xf numFmtId="49" fontId="27" fillId="0" borderId="0" xfId="0" applyNumberFormat="1" applyFont="1" applyAlignment="1">
      <alignment horizontal="center" vertical="center" wrapText="1"/>
    </xf>
    <xf numFmtId="49" fontId="27" fillId="0" borderId="0" xfId="0" applyNumberFormat="1" applyFont="1" applyAlignment="1">
      <alignment vertical="center" wrapText="1"/>
    </xf>
    <xf numFmtId="49" fontId="35" fillId="4" borderId="1" xfId="0" applyNumberFormat="1" applyFont="1" applyFill="1" applyBorder="1" applyAlignment="1">
      <alignment horizontal="left" vertical="top" wrapText="1"/>
    </xf>
    <xf numFmtId="0" fontId="27" fillId="0" borderId="0" xfId="0" applyFont="1" applyAlignment="1">
      <alignment horizontal="center" vertical="center"/>
    </xf>
    <xf numFmtId="3" fontId="27" fillId="0" borderId="0" xfId="0" applyNumberFormat="1" applyFont="1" applyAlignment="1">
      <alignment horizontal="center" vertical="center"/>
    </xf>
    <xf numFmtId="0" fontId="27" fillId="0" borderId="0" xfId="0" applyFont="1" applyAlignment="1">
      <alignment vertical="center"/>
    </xf>
    <xf numFmtId="0" fontId="1" fillId="0" borderId="1" xfId="0" applyFont="1" applyFill="1" applyBorder="1" applyAlignment="1">
      <alignment horizontal="left" vertical="center"/>
    </xf>
    <xf numFmtId="0" fontId="6" fillId="0" borderId="1" xfId="0" applyFont="1" applyFill="1" applyBorder="1" applyAlignment="1">
      <alignment horizontal="left" vertical="center"/>
    </xf>
    <xf numFmtId="14" fontId="26" fillId="0" borderId="1" xfId="0" applyNumberFormat="1" applyFont="1" applyFill="1" applyBorder="1" applyAlignment="1">
      <alignment horizontal="center" vertical="center"/>
    </xf>
    <xf numFmtId="0" fontId="26" fillId="0" borderId="1" xfId="0" applyFont="1" applyFill="1" applyBorder="1" applyAlignment="1">
      <alignment horizontal="left" vertical="center"/>
    </xf>
    <xf numFmtId="14" fontId="8" fillId="0" borderId="1" xfId="0" applyNumberFormat="1" applyFont="1" applyFill="1" applyBorder="1" applyAlignment="1">
      <alignment horizontal="center" vertical="center"/>
    </xf>
    <xf numFmtId="14" fontId="26" fillId="0" borderId="1" xfId="0" applyNumberFormat="1" applyFont="1" applyFill="1" applyBorder="1" applyAlignment="1">
      <alignment horizontal="left" vertical="center"/>
    </xf>
    <xf numFmtId="164" fontId="2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1" fillId="0" borderId="0" xfId="0" applyFont="1" applyAlignment="1">
      <alignment horizontal="left" vertical="center"/>
    </xf>
    <xf numFmtId="49" fontId="27" fillId="3" borderId="2" xfId="0" applyNumberFormat="1" applyFont="1" applyFill="1" applyBorder="1" applyAlignment="1">
      <alignment vertical="center" wrapText="1"/>
    </xf>
    <xf numFmtId="49" fontId="27" fillId="3" borderId="3" xfId="0" applyNumberFormat="1" applyFont="1" applyFill="1" applyBorder="1" applyAlignment="1">
      <alignment vertical="center" wrapText="1"/>
    </xf>
    <xf numFmtId="49" fontId="27" fillId="3" borderId="4" xfId="0" applyNumberFormat="1" applyFont="1" applyFill="1" applyBorder="1" applyAlignment="1">
      <alignment horizontal="center" vertical="center" wrapText="1"/>
    </xf>
    <xf numFmtId="49" fontId="27" fillId="3" borderId="0" xfId="0" applyNumberFormat="1" applyFont="1" applyFill="1" applyAlignment="1">
      <alignment horizontal="left" vertical="top" wrapText="1"/>
    </xf>
    <xf numFmtId="49" fontId="35" fillId="3" borderId="0" xfId="0" applyNumberFormat="1" applyFont="1" applyFill="1" applyAlignment="1">
      <alignment horizontal="left" vertical="center" wrapText="1"/>
    </xf>
    <xf numFmtId="49" fontId="35" fillId="3" borderId="0" xfId="0" applyNumberFormat="1" applyFont="1" applyFill="1" applyAlignment="1">
      <alignment vertical="center" wrapText="1"/>
    </xf>
    <xf numFmtId="49" fontId="35" fillId="3" borderId="3" xfId="0" applyNumberFormat="1" applyFont="1" applyFill="1" applyBorder="1" applyAlignment="1">
      <alignment horizontal="left" vertical="center" wrapText="1"/>
    </xf>
    <xf numFmtId="49" fontId="40" fillId="3" borderId="0" xfId="0" applyNumberFormat="1" applyFont="1" applyFill="1" applyAlignment="1">
      <alignment horizontal="left" vertical="top" wrapText="1"/>
    </xf>
    <xf numFmtId="49" fontId="27" fillId="3" borderId="7" xfId="0" applyNumberFormat="1" applyFont="1" applyFill="1" applyBorder="1" applyAlignment="1">
      <alignment vertical="center" wrapText="1"/>
    </xf>
    <xf numFmtId="49" fontId="27" fillId="3" borderId="8" xfId="0" applyNumberFormat="1" applyFont="1" applyFill="1" applyBorder="1" applyAlignment="1">
      <alignment horizontal="left" vertical="top" wrapText="1"/>
    </xf>
    <xf numFmtId="49" fontId="35" fillId="3" borderId="8" xfId="0" applyNumberFormat="1" applyFont="1" applyFill="1" applyBorder="1" applyAlignment="1">
      <alignment horizontal="left" vertical="center" wrapText="1"/>
    </xf>
    <xf numFmtId="49" fontId="27" fillId="3" borderId="9" xfId="0" applyNumberFormat="1" applyFont="1" applyFill="1" applyBorder="1" applyAlignment="1">
      <alignment horizontal="center" vertical="center" wrapText="1"/>
    </xf>
    <xf numFmtId="0" fontId="40" fillId="3" borderId="0" xfId="0" applyFont="1" applyFill="1" applyBorder="1" applyAlignment="1" applyProtection="1">
      <alignment horizontal="left" vertical="center"/>
    </xf>
    <xf numFmtId="0" fontId="40" fillId="3" borderId="0" xfId="0" applyFont="1" applyFill="1" applyBorder="1" applyAlignment="1" applyProtection="1">
      <alignment horizontal="left" vertical="center"/>
    </xf>
    <xf numFmtId="49" fontId="27" fillId="5" borderId="1" xfId="0" applyNumberFormat="1" applyFont="1" applyFill="1" applyBorder="1" applyAlignment="1" applyProtection="1">
      <alignment horizontal="left" vertical="center" wrapText="1"/>
      <protection locked="0"/>
    </xf>
    <xf numFmtId="0" fontId="1" fillId="0" borderId="1" xfId="0" applyFont="1" applyFill="1" applyBorder="1" applyAlignment="1">
      <alignment horizontal="left" vertical="center"/>
    </xf>
    <xf numFmtId="0" fontId="27" fillId="6" borderId="1" xfId="0" applyFont="1" applyFill="1" applyBorder="1" applyAlignment="1" applyProtection="1">
      <alignment horizontal="center" vertical="center"/>
    </xf>
    <xf numFmtId="0" fontId="1" fillId="0" borderId="1" xfId="0" applyFont="1" applyFill="1" applyBorder="1" applyAlignment="1">
      <alignment horizontal="left" vertical="center"/>
    </xf>
    <xf numFmtId="49" fontId="33" fillId="3" borderId="0" xfId="0" applyNumberFormat="1" applyFont="1" applyFill="1" applyAlignment="1">
      <alignment horizontal="left" vertical="center" wrapText="1"/>
    </xf>
    <xf numFmtId="0" fontId="27" fillId="6" borderId="1" xfId="0" applyFont="1" applyFill="1" applyBorder="1" applyAlignment="1" applyProtection="1">
      <alignment horizontal="center" vertical="center"/>
    </xf>
    <xf numFmtId="0" fontId="28" fillId="3" borderId="0" xfId="0" applyFont="1" applyFill="1" applyBorder="1" applyAlignment="1" applyProtection="1">
      <alignment horizontal="left" vertical="center"/>
    </xf>
    <xf numFmtId="49" fontId="27" fillId="0" borderId="10" xfId="0" applyNumberFormat="1" applyFont="1" applyFill="1" applyBorder="1" applyAlignment="1" applyProtection="1">
      <alignment horizontal="left" vertical="center"/>
      <protection locked="0"/>
    </xf>
    <xf numFmtId="49" fontId="27" fillId="0" borderId="12" xfId="0" applyNumberFormat="1" applyFont="1" applyFill="1" applyBorder="1" applyAlignment="1" applyProtection="1">
      <alignment horizontal="left" vertical="center"/>
      <protection locked="0"/>
    </xf>
    <xf numFmtId="49" fontId="27" fillId="0" borderId="11" xfId="0" applyNumberFormat="1" applyFont="1" applyFill="1" applyBorder="1" applyAlignment="1" applyProtection="1">
      <alignment horizontal="left" vertical="center"/>
      <protection locked="0"/>
    </xf>
    <xf numFmtId="14" fontId="27" fillId="0" borderId="1" xfId="0" applyNumberFormat="1" applyFont="1" applyFill="1" applyBorder="1" applyAlignment="1" applyProtection="1">
      <alignment horizontal="left" vertical="center"/>
      <protection locked="0"/>
    </xf>
    <xf numFmtId="49" fontId="27" fillId="0" borderId="1" xfId="0" applyNumberFormat="1" applyFont="1" applyFill="1" applyBorder="1" applyAlignment="1" applyProtection="1">
      <alignment horizontal="left" vertical="center"/>
      <protection locked="0"/>
    </xf>
    <xf numFmtId="0" fontId="36" fillId="4" borderId="1" xfId="0" applyNumberFormat="1" applyFont="1" applyFill="1" applyBorder="1" applyAlignment="1" applyProtection="1">
      <alignment horizontal="left" vertical="center"/>
    </xf>
    <xf numFmtId="0" fontId="27" fillId="0" borderId="1" xfId="0" applyNumberFormat="1" applyFont="1" applyFill="1" applyBorder="1" applyAlignment="1" applyProtection="1">
      <alignment horizontal="left" vertical="center"/>
      <protection locked="0"/>
    </xf>
    <xf numFmtId="49" fontId="40" fillId="3" borderId="0" xfId="0" applyNumberFormat="1" applyFont="1" applyFill="1" applyBorder="1" applyAlignment="1" applyProtection="1">
      <alignment horizontal="left" vertical="center"/>
    </xf>
    <xf numFmtId="49" fontId="27" fillId="3" borderId="0" xfId="0" applyNumberFormat="1" applyFont="1" applyFill="1" applyBorder="1" applyAlignment="1" applyProtection="1">
      <alignment horizontal="left" vertical="center"/>
    </xf>
    <xf numFmtId="49" fontId="27" fillId="3" borderId="3" xfId="0" applyNumberFormat="1" applyFont="1" applyFill="1" applyBorder="1" applyAlignment="1" applyProtection="1">
      <alignment horizontal="left" vertical="center"/>
    </xf>
    <xf numFmtId="14" fontId="27" fillId="0" borderId="1" xfId="0" applyNumberFormat="1" applyFont="1" applyFill="1" applyBorder="1" applyAlignment="1" applyProtection="1">
      <alignment horizontal="center" vertical="center"/>
      <protection locked="0"/>
    </xf>
    <xf numFmtId="3" fontId="27" fillId="4" borderId="1" xfId="0" applyNumberFormat="1" applyFont="1" applyFill="1" applyBorder="1" applyAlignment="1" applyProtection="1">
      <alignment horizontal="center" vertical="center"/>
    </xf>
    <xf numFmtId="49" fontId="27" fillId="0" borderId="13" xfId="0" applyNumberFormat="1" applyFont="1" applyFill="1" applyBorder="1" applyAlignment="1" applyProtection="1">
      <alignment horizontal="center" vertical="center"/>
      <protection locked="0"/>
    </xf>
    <xf numFmtId="3" fontId="27" fillId="0" borderId="1" xfId="0" applyNumberFormat="1" applyFont="1" applyFill="1" applyBorder="1" applyAlignment="1" applyProtection="1">
      <alignment horizontal="center" vertical="center"/>
      <protection locked="0"/>
    </xf>
    <xf numFmtId="14" fontId="27" fillId="4" borderId="1"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left" vertical="top" wrapText="1"/>
      <protection locked="0"/>
    </xf>
    <xf numFmtId="49" fontId="32" fillId="3" borderId="8" xfId="0" applyNumberFormat="1" applyFont="1" applyFill="1" applyBorder="1" applyAlignment="1" applyProtection="1">
      <alignment horizontal="left" vertical="center" wrapText="1"/>
    </xf>
    <xf numFmtId="0" fontId="32" fillId="3" borderId="0" xfId="0" applyFont="1" applyFill="1" applyBorder="1" applyAlignment="1" applyProtection="1">
      <alignment vertical="center" wrapText="1"/>
    </xf>
    <xf numFmtId="49" fontId="35" fillId="0" borderId="1" xfId="1" applyNumberFormat="1" applyFont="1" applyFill="1" applyBorder="1" applyAlignment="1" applyProtection="1">
      <alignment horizontal="left" vertical="center"/>
      <protection locked="0"/>
    </xf>
    <xf numFmtId="0" fontId="40" fillId="3" borderId="0" xfId="0" applyFont="1" applyFill="1" applyBorder="1" applyAlignment="1" applyProtection="1">
      <alignment horizontal="left" vertical="center"/>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vertical="center" indent="1"/>
    </xf>
    <xf numFmtId="0" fontId="27" fillId="3" borderId="6" xfId="0" applyFont="1" applyFill="1" applyBorder="1" applyAlignment="1" applyProtection="1">
      <alignment horizontal="left" vertical="center" indent="1"/>
    </xf>
    <xf numFmtId="0" fontId="27" fillId="3" borderId="6" xfId="0" applyFont="1" applyFill="1" applyBorder="1" applyAlignment="1" applyProtection="1">
      <alignment horizontal="left" vertical="center"/>
    </xf>
    <xf numFmtId="0" fontId="33" fillId="3" borderId="0" xfId="0" applyFont="1" applyFill="1" applyBorder="1" applyAlignment="1" applyProtection="1">
      <alignment horizontal="left" vertical="center"/>
    </xf>
    <xf numFmtId="49" fontId="35" fillId="3" borderId="0" xfId="0" applyNumberFormat="1" applyFont="1" applyFill="1" applyBorder="1" applyAlignment="1" applyProtection="1">
      <alignment horizontal="left" vertical="center"/>
    </xf>
    <xf numFmtId="49" fontId="35" fillId="3" borderId="6" xfId="0" applyNumberFormat="1" applyFont="1" applyFill="1" applyBorder="1" applyAlignment="1" applyProtection="1">
      <alignment horizontal="left" vertical="center"/>
    </xf>
    <xf numFmtId="49" fontId="32" fillId="3" borderId="0" xfId="0" applyNumberFormat="1" applyFont="1" applyFill="1" applyBorder="1" applyAlignment="1" applyProtection="1">
      <alignment horizontal="left" vertical="center"/>
    </xf>
    <xf numFmtId="49" fontId="35" fillId="7" borderId="1" xfId="0" applyNumberFormat="1" applyFont="1" applyFill="1" applyBorder="1" applyAlignment="1" applyProtection="1">
      <alignment horizontal="left" vertical="center"/>
      <protection locked="0"/>
    </xf>
    <xf numFmtId="0" fontId="35" fillId="7" borderId="1" xfId="0" applyNumberFormat="1" applyFont="1" applyFill="1" applyBorder="1" applyAlignment="1" applyProtection="1">
      <alignment horizontal="center" vertical="center"/>
      <protection locked="0"/>
    </xf>
    <xf numFmtId="0" fontId="33" fillId="0" borderId="0" xfId="0" applyFont="1" applyAlignment="1" applyProtection="1">
      <alignment vertical="center"/>
    </xf>
    <xf numFmtId="49" fontId="27" fillId="7" borderId="1" xfId="0" applyNumberFormat="1" applyFont="1" applyFill="1" applyBorder="1" applyAlignment="1" applyProtection="1">
      <alignment horizontal="left" vertical="top" wrapText="1"/>
      <protection locked="0"/>
    </xf>
    <xf numFmtId="49" fontId="35" fillId="7" borderId="1" xfId="0" applyNumberFormat="1" applyFont="1" applyFill="1" applyBorder="1" applyAlignment="1" applyProtection="1">
      <alignment horizontal="left" vertical="center" wrapText="1"/>
      <protection locked="0"/>
    </xf>
    <xf numFmtId="0" fontId="27" fillId="4" borderId="10" xfId="0" applyNumberFormat="1" applyFont="1" applyFill="1" applyBorder="1" applyAlignment="1" applyProtection="1">
      <alignment horizontal="center" vertical="center"/>
    </xf>
    <xf numFmtId="0" fontId="27" fillId="4" borderId="11" xfId="0" applyNumberFormat="1" applyFont="1" applyFill="1" applyBorder="1" applyAlignment="1" applyProtection="1">
      <alignment horizontal="center" vertical="center"/>
    </xf>
    <xf numFmtId="14" fontId="35" fillId="7" borderId="1" xfId="0" applyNumberFormat="1" applyFont="1" applyFill="1" applyBorder="1" applyAlignment="1" applyProtection="1">
      <alignment horizontal="center" vertical="center"/>
      <protection locked="0"/>
    </xf>
    <xf numFmtId="49" fontId="35" fillId="7" borderId="1" xfId="0" applyNumberFormat="1" applyFont="1" applyFill="1" applyBorder="1" applyAlignment="1" applyProtection="1">
      <alignment horizontal="center" vertical="center"/>
      <protection locked="0"/>
    </xf>
    <xf numFmtId="49" fontId="35" fillId="7" borderId="1" xfId="0" applyNumberFormat="1" applyFont="1" applyFill="1" applyBorder="1" applyAlignment="1" applyProtection="1">
      <alignment horizontal="left" vertical="top" wrapText="1"/>
      <protection locked="0"/>
    </xf>
    <xf numFmtId="0" fontId="27" fillId="0" borderId="0" xfId="0" applyFont="1" applyAlignment="1" applyProtection="1">
      <alignment horizontal="center" vertical="center"/>
    </xf>
    <xf numFmtId="0" fontId="27" fillId="3" borderId="0" xfId="0" applyNumberFormat="1" applyFont="1" applyFill="1" applyBorder="1" applyAlignment="1" applyProtection="1">
      <alignment horizontal="left" vertical="center"/>
    </xf>
    <xf numFmtId="0" fontId="32" fillId="4" borderId="16" xfId="0" applyNumberFormat="1" applyFont="1" applyFill="1" applyBorder="1" applyAlignment="1" applyProtection="1">
      <alignment horizontal="center" vertical="center" wrapText="1"/>
    </xf>
    <xf numFmtId="0" fontId="32" fillId="4" borderId="17" xfId="0" applyNumberFormat="1" applyFont="1" applyFill="1" applyBorder="1" applyAlignment="1" applyProtection="1">
      <alignment horizontal="center" vertical="center" wrapText="1"/>
    </xf>
    <xf numFmtId="0" fontId="32" fillId="4" borderId="18" xfId="0" applyNumberFormat="1" applyFont="1" applyFill="1" applyBorder="1" applyAlignment="1" applyProtection="1">
      <alignment horizontal="center" vertical="center" wrapText="1"/>
    </xf>
    <xf numFmtId="0" fontId="27" fillId="6" borderId="2" xfId="0" applyNumberFormat="1" applyFont="1" applyFill="1" applyBorder="1" applyAlignment="1" applyProtection="1">
      <alignment horizontal="left" vertical="center" wrapText="1"/>
    </xf>
    <xf numFmtId="0" fontId="27" fillId="6" borderId="3" xfId="0" applyNumberFormat="1" applyFont="1" applyFill="1" applyBorder="1" applyAlignment="1" applyProtection="1">
      <alignment horizontal="left" vertical="center" wrapText="1"/>
    </xf>
    <xf numFmtId="0" fontId="27" fillId="6" borderId="4" xfId="0" applyNumberFormat="1" applyFont="1" applyFill="1" applyBorder="1" applyAlignment="1" applyProtection="1">
      <alignment horizontal="left" vertical="center" wrapText="1"/>
    </xf>
    <xf numFmtId="0" fontId="27" fillId="6" borderId="5" xfId="0" applyNumberFormat="1" applyFont="1" applyFill="1" applyBorder="1" applyAlignment="1" applyProtection="1">
      <alignment horizontal="left" vertical="center" wrapText="1"/>
    </xf>
    <xf numFmtId="0" fontId="27" fillId="6" borderId="0" xfId="0" applyNumberFormat="1" applyFont="1" applyFill="1" applyBorder="1" applyAlignment="1" applyProtection="1">
      <alignment horizontal="left" vertical="center" wrapText="1"/>
    </xf>
    <xf numFmtId="0" fontId="27" fillId="6" borderId="6" xfId="0" applyNumberFormat="1" applyFont="1" applyFill="1" applyBorder="1" applyAlignment="1" applyProtection="1">
      <alignment horizontal="left" vertical="center" wrapText="1"/>
    </xf>
    <xf numFmtId="0" fontId="27" fillId="6" borderId="7" xfId="0" applyNumberFormat="1" applyFont="1" applyFill="1" applyBorder="1" applyAlignment="1" applyProtection="1">
      <alignment horizontal="left" vertical="center" wrapText="1"/>
    </xf>
    <xf numFmtId="0" fontId="27" fillId="6" borderId="8" xfId="0" applyNumberFormat="1" applyFont="1" applyFill="1" applyBorder="1" applyAlignment="1" applyProtection="1">
      <alignment horizontal="left" vertical="center" wrapText="1"/>
    </xf>
    <xf numFmtId="0" fontId="27" fillId="6" borderId="9" xfId="0" applyNumberFormat="1" applyFont="1" applyFill="1" applyBorder="1" applyAlignment="1" applyProtection="1">
      <alignment horizontal="left" vertical="center" wrapText="1"/>
    </xf>
    <xf numFmtId="0" fontId="27" fillId="6" borderId="10" xfId="0" applyNumberFormat="1" applyFont="1" applyFill="1" applyBorder="1" applyAlignment="1" applyProtection="1">
      <alignment horizontal="left" vertical="center" wrapText="1"/>
    </xf>
    <xf numFmtId="0" fontId="27" fillId="6" borderId="12" xfId="0" applyNumberFormat="1" applyFont="1" applyFill="1" applyBorder="1" applyAlignment="1" applyProtection="1">
      <alignment horizontal="left" vertical="center" wrapText="1"/>
    </xf>
    <xf numFmtId="0" fontId="27" fillId="6" borderId="11" xfId="0" applyNumberFormat="1" applyFont="1" applyFill="1" applyBorder="1" applyAlignment="1" applyProtection="1">
      <alignment horizontal="left" vertical="center" wrapText="1"/>
    </xf>
    <xf numFmtId="0" fontId="27" fillId="4" borderId="1" xfId="0" applyNumberFormat="1" applyFont="1" applyFill="1" applyBorder="1" applyAlignment="1" applyProtection="1">
      <alignment vertical="center"/>
    </xf>
    <xf numFmtId="1" fontId="27" fillId="4" borderId="1" xfId="0" applyNumberFormat="1" applyFont="1" applyFill="1" applyBorder="1" applyAlignment="1" applyProtection="1">
      <alignment vertical="center" wrapText="1"/>
    </xf>
    <xf numFmtId="49" fontId="32" fillId="3" borderId="0" xfId="0" applyNumberFormat="1" applyFont="1" applyFill="1" applyBorder="1" applyAlignment="1" applyProtection="1">
      <alignment horizontal="left" vertical="center" wrapText="1"/>
    </xf>
    <xf numFmtId="0" fontId="27" fillId="3" borderId="8" xfId="0" applyFont="1" applyFill="1" applyBorder="1" applyAlignment="1" applyProtection="1">
      <alignment horizontal="left" vertical="center"/>
    </xf>
    <xf numFmtId="49" fontId="27" fillId="5" borderId="1" xfId="0" applyNumberFormat="1" applyFont="1" applyFill="1" applyBorder="1" applyAlignment="1" applyProtection="1">
      <alignment horizontal="left" vertical="center"/>
      <protection locked="0"/>
    </xf>
    <xf numFmtId="49" fontId="27" fillId="3" borderId="8" xfId="0" applyNumberFormat="1" applyFont="1" applyFill="1" applyBorder="1" applyAlignment="1" applyProtection="1">
      <alignment horizontal="left" vertical="center"/>
    </xf>
    <xf numFmtId="49" fontId="27" fillId="5" borderId="1" xfId="0" applyNumberFormat="1" applyFont="1" applyFill="1" applyBorder="1" applyAlignment="1" applyProtection="1">
      <alignment horizontal="left" vertical="center" wrapText="1"/>
      <protection locked="0"/>
    </xf>
    <xf numFmtId="0" fontId="35" fillId="6" borderId="1" xfId="0" applyFont="1" applyFill="1" applyBorder="1" applyAlignment="1" applyProtection="1">
      <alignment horizontal="center" vertical="center"/>
    </xf>
    <xf numFmtId="0" fontId="27" fillId="6" borderId="10" xfId="0" applyFont="1" applyFill="1" applyBorder="1" applyAlignment="1" applyProtection="1">
      <alignment horizontal="center" vertical="center"/>
    </xf>
    <xf numFmtId="0" fontId="27" fillId="6" borderId="12" xfId="0" applyFont="1" applyFill="1" applyBorder="1" applyAlignment="1" applyProtection="1">
      <alignment horizontal="center" vertical="center"/>
    </xf>
    <xf numFmtId="0" fontId="27" fillId="6" borderId="11" xfId="0" applyFont="1" applyFill="1" applyBorder="1" applyAlignment="1" applyProtection="1">
      <alignment horizontal="center" vertical="center"/>
    </xf>
    <xf numFmtId="0" fontId="13" fillId="6" borderId="10" xfId="0" applyFont="1" applyFill="1" applyBorder="1" applyAlignment="1" applyProtection="1">
      <alignment horizontal="center" vertical="center"/>
    </xf>
    <xf numFmtId="0" fontId="13" fillId="6" borderId="11" xfId="0" applyFont="1" applyFill="1" applyBorder="1" applyAlignment="1" applyProtection="1">
      <alignment horizontal="center" vertical="center"/>
    </xf>
    <xf numFmtId="0" fontId="35" fillId="6" borderId="10" xfId="0" applyFont="1" applyFill="1" applyBorder="1" applyAlignment="1" applyProtection="1">
      <alignment horizontal="center" vertical="center"/>
    </xf>
    <xf numFmtId="0" fontId="35" fillId="6" borderId="12" xfId="0" applyFont="1" applyFill="1" applyBorder="1" applyAlignment="1" applyProtection="1">
      <alignment horizontal="center" vertical="center"/>
    </xf>
    <xf numFmtId="0" fontId="35" fillId="6" borderId="11" xfId="0" applyFont="1" applyFill="1" applyBorder="1" applyAlignment="1" applyProtection="1">
      <alignment horizontal="center" vertical="center"/>
    </xf>
    <xf numFmtId="14" fontId="35" fillId="6" borderId="1" xfId="0" applyNumberFormat="1" applyFont="1" applyFill="1" applyBorder="1" applyAlignment="1" applyProtection="1">
      <alignment horizontal="center" vertical="center"/>
    </xf>
    <xf numFmtId="0" fontId="34" fillId="3" borderId="0" xfId="0" applyFont="1" applyFill="1" applyBorder="1" applyAlignment="1" applyProtection="1">
      <alignment horizontal="center" vertical="center"/>
    </xf>
    <xf numFmtId="0" fontId="35" fillId="6" borderId="1" xfId="0" applyFont="1" applyFill="1" applyBorder="1" applyAlignment="1" applyProtection="1">
      <alignment vertical="center" wrapText="1"/>
    </xf>
    <xf numFmtId="14" fontId="27" fillId="3" borderId="0" xfId="0" applyNumberFormat="1" applyFont="1" applyFill="1" applyBorder="1" applyAlignment="1" applyProtection="1">
      <alignment horizontal="right" vertical="center"/>
    </xf>
    <xf numFmtId="14" fontId="27" fillId="3" borderId="6" xfId="0" applyNumberFormat="1" applyFont="1" applyFill="1" applyBorder="1" applyAlignment="1" applyProtection="1">
      <alignment horizontal="right" vertical="center"/>
    </xf>
    <xf numFmtId="49" fontId="27" fillId="3" borderId="0" xfId="0" applyNumberFormat="1" applyFont="1" applyFill="1" applyBorder="1" applyAlignment="1" applyProtection="1">
      <alignment horizontal="right" vertical="center" wrapText="1"/>
    </xf>
    <xf numFmtId="49" fontId="27" fillId="3" borderId="6" xfId="0" applyNumberFormat="1" applyFont="1" applyFill="1" applyBorder="1" applyAlignment="1" applyProtection="1">
      <alignment horizontal="right" vertical="center"/>
    </xf>
    <xf numFmtId="49" fontId="27" fillId="3" borderId="0" xfId="0" applyNumberFormat="1" applyFont="1" applyFill="1" applyBorder="1" applyAlignment="1" applyProtection="1">
      <alignment horizontal="right" vertical="center"/>
    </xf>
    <xf numFmtId="49" fontId="27" fillId="0" borderId="0" xfId="0" applyNumberFormat="1" applyFont="1" applyFill="1" applyBorder="1" applyAlignment="1" applyProtection="1">
      <alignment horizontal="left" vertical="center"/>
    </xf>
    <xf numFmtId="49" fontId="27" fillId="0" borderId="1" xfId="0" applyNumberFormat="1" applyFont="1" applyFill="1" applyBorder="1" applyAlignment="1" applyProtection="1">
      <alignment horizontal="left" vertical="center" wrapText="1"/>
      <protection locked="0"/>
    </xf>
    <xf numFmtId="49" fontId="27" fillId="0" borderId="10" xfId="0" applyNumberFormat="1" applyFont="1" applyFill="1" applyBorder="1" applyAlignment="1" applyProtection="1">
      <alignment horizontal="left" vertical="center" wrapText="1"/>
      <protection locked="0"/>
    </xf>
    <xf numFmtId="49" fontId="27" fillId="0" borderId="12" xfId="0" applyNumberFormat="1" applyFont="1" applyFill="1" applyBorder="1" applyAlignment="1" applyProtection="1">
      <alignment horizontal="left" vertical="center" wrapText="1"/>
      <protection locked="0"/>
    </xf>
    <xf numFmtId="49" fontId="27" fillId="0" borderId="11" xfId="0" applyNumberFormat="1" applyFont="1" applyFill="1" applyBorder="1" applyAlignment="1" applyProtection="1">
      <alignment horizontal="left" vertical="center" wrapText="1"/>
      <protection locked="0"/>
    </xf>
    <xf numFmtId="49" fontId="32" fillId="3" borderId="8" xfId="0" applyNumberFormat="1" applyFont="1" applyFill="1" applyBorder="1" applyAlignment="1" applyProtection="1">
      <alignment horizontal="left" vertical="center"/>
    </xf>
    <xf numFmtId="3" fontId="35" fillId="6" borderId="10" xfId="0" applyNumberFormat="1" applyFont="1" applyFill="1" applyBorder="1" applyAlignment="1" applyProtection="1">
      <alignment horizontal="center" vertical="center"/>
    </xf>
    <xf numFmtId="3" fontId="35" fillId="6" borderId="12" xfId="0" applyNumberFormat="1" applyFont="1" applyFill="1" applyBorder="1" applyAlignment="1" applyProtection="1">
      <alignment horizontal="center" vertical="center"/>
    </xf>
    <xf numFmtId="3" fontId="35" fillId="6" borderId="11" xfId="0" applyNumberFormat="1" applyFont="1" applyFill="1" applyBorder="1" applyAlignment="1" applyProtection="1">
      <alignment horizontal="center" vertical="center"/>
    </xf>
    <xf numFmtId="3" fontId="27" fillId="6" borderId="10" xfId="0" applyNumberFormat="1" applyFont="1" applyFill="1" applyBorder="1" applyAlignment="1" applyProtection="1">
      <alignment horizontal="center" vertical="center"/>
    </xf>
    <xf numFmtId="3" fontId="27" fillId="6" borderId="11" xfId="0" applyNumberFormat="1" applyFont="1" applyFill="1" applyBorder="1" applyAlignment="1" applyProtection="1">
      <alignment horizontal="center" vertical="center"/>
    </xf>
    <xf numFmtId="0" fontId="32" fillId="3" borderId="0" xfId="0" applyFont="1" applyFill="1" applyBorder="1" applyAlignment="1" applyProtection="1">
      <alignment horizontal="left" vertical="center" wrapText="1"/>
    </xf>
    <xf numFmtId="0" fontId="37" fillId="3" borderId="0" xfId="0" applyFont="1" applyFill="1" applyBorder="1" applyAlignment="1" applyProtection="1">
      <alignment horizontal="left" vertical="center"/>
    </xf>
    <xf numFmtId="0" fontId="27" fillId="6" borderId="13" xfId="0" applyFont="1" applyFill="1" applyBorder="1" applyAlignment="1" applyProtection="1">
      <alignment horizontal="center" vertical="center" wrapText="1"/>
    </xf>
    <xf numFmtId="0" fontId="27" fillId="6" borderId="14" xfId="0" applyFont="1" applyFill="1" applyBorder="1" applyAlignment="1" applyProtection="1">
      <alignment horizontal="center" vertical="center"/>
    </xf>
    <xf numFmtId="0" fontId="27" fillId="0" borderId="0" xfId="0" applyFont="1" applyFill="1" applyBorder="1" applyAlignment="1" applyProtection="1">
      <alignment vertical="center"/>
    </xf>
    <xf numFmtId="3" fontId="35" fillId="6" borderId="1" xfId="0" applyNumberFormat="1" applyFont="1" applyFill="1" applyBorder="1" applyAlignment="1" applyProtection="1">
      <alignment horizontal="center" vertical="center"/>
    </xf>
    <xf numFmtId="0" fontId="27" fillId="3" borderId="0"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protection locked="0"/>
    </xf>
    <xf numFmtId="0" fontId="27" fillId="0" borderId="12" xfId="0" applyFont="1" applyFill="1" applyBorder="1" applyAlignment="1" applyProtection="1">
      <alignment horizontal="left" vertical="center"/>
      <protection locked="0"/>
    </xf>
    <xf numFmtId="0" fontId="27" fillId="0" borderId="11" xfId="0" applyFont="1" applyFill="1" applyBorder="1" applyAlignment="1" applyProtection="1">
      <alignment horizontal="left" vertical="center"/>
      <protection locked="0"/>
    </xf>
    <xf numFmtId="0" fontId="27" fillId="3" borderId="0" xfId="0" applyFont="1" applyFill="1" applyBorder="1" applyAlignment="1" applyProtection="1">
      <alignment horizontal="right" vertical="center"/>
    </xf>
    <xf numFmtId="0" fontId="27" fillId="3" borderId="6" xfId="0" applyFont="1" applyFill="1" applyBorder="1" applyAlignment="1" applyProtection="1">
      <alignment horizontal="right" vertical="center"/>
    </xf>
    <xf numFmtId="0" fontId="40" fillId="3" borderId="5" xfId="0" applyFont="1" applyFill="1" applyBorder="1" applyAlignment="1" applyProtection="1">
      <alignment horizontal="right" vertical="center"/>
    </xf>
    <xf numFmtId="49" fontId="27" fillId="3" borderId="0" xfId="0" applyNumberFormat="1" applyFont="1" applyFill="1" applyBorder="1" applyAlignment="1" applyProtection="1">
      <alignment horizontal="center" vertical="center"/>
    </xf>
    <xf numFmtId="49" fontId="27" fillId="3" borderId="6" xfId="0" applyNumberFormat="1" applyFont="1" applyFill="1" applyBorder="1" applyAlignment="1" applyProtection="1">
      <alignment horizontal="center" vertical="center"/>
    </xf>
    <xf numFmtId="0" fontId="27" fillId="5" borderId="10" xfId="0" applyFont="1" applyFill="1" applyBorder="1" applyAlignment="1" applyProtection="1">
      <alignment horizontal="left" vertical="center"/>
      <protection locked="0"/>
    </xf>
    <xf numFmtId="0" fontId="27" fillId="5" borderId="11" xfId="0" applyFont="1" applyFill="1" applyBorder="1" applyAlignment="1" applyProtection="1">
      <alignment horizontal="left" vertical="center"/>
      <protection locked="0"/>
    </xf>
    <xf numFmtId="0" fontId="27" fillId="5" borderId="1" xfId="0" applyFont="1" applyFill="1" applyBorder="1" applyAlignment="1" applyProtection="1">
      <alignment horizontal="left" vertical="center"/>
      <protection locked="0"/>
    </xf>
    <xf numFmtId="0" fontId="27" fillId="4" borderId="10" xfId="0" applyNumberFormat="1" applyFont="1" applyFill="1" applyBorder="1" applyAlignment="1" applyProtection="1">
      <alignment horizontal="left" vertical="center"/>
    </xf>
    <xf numFmtId="0" fontId="27" fillId="4" borderId="12" xfId="0" applyNumberFormat="1" applyFont="1" applyFill="1" applyBorder="1" applyAlignment="1" applyProtection="1">
      <alignment horizontal="left" vertical="center"/>
    </xf>
    <xf numFmtId="0" fontId="27" fillId="4" borderId="11" xfId="0" applyNumberFormat="1" applyFont="1" applyFill="1" applyBorder="1" applyAlignment="1" applyProtection="1">
      <alignment horizontal="left" vertical="center"/>
    </xf>
    <xf numFmtId="0" fontId="27" fillId="0" borderId="1" xfId="0" applyFont="1" applyFill="1" applyBorder="1" applyAlignment="1" applyProtection="1">
      <alignment horizontal="left" vertical="center"/>
      <protection locked="0"/>
    </xf>
    <xf numFmtId="3" fontId="35" fillId="0" borderId="0" xfId="0" applyNumberFormat="1"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3" fontId="35" fillId="6" borderId="1" xfId="0" applyNumberFormat="1" applyFont="1" applyFill="1" applyBorder="1" applyAlignment="1">
      <alignment horizontal="center" vertical="center"/>
    </xf>
    <xf numFmtId="3" fontId="35" fillId="0" borderId="0" xfId="0" applyNumberFormat="1" applyFont="1" applyAlignment="1">
      <alignment horizontal="center" vertical="center"/>
    </xf>
    <xf numFmtId="3" fontId="27" fillId="6" borderId="1" xfId="0" applyNumberFormat="1" applyFont="1" applyFill="1" applyBorder="1" applyAlignment="1">
      <alignment horizontal="center" vertical="center"/>
    </xf>
    <xf numFmtId="0" fontId="27" fillId="4" borderId="13" xfId="0" applyFont="1" applyFill="1" applyBorder="1" applyAlignment="1" applyProtection="1">
      <alignment horizontal="center" vertical="center"/>
    </xf>
    <xf numFmtId="0" fontId="27" fillId="4" borderId="14" xfId="0" applyFont="1" applyFill="1" applyBorder="1" applyAlignment="1" applyProtection="1">
      <alignment horizontal="center" vertical="center"/>
    </xf>
    <xf numFmtId="0" fontId="27" fillId="4" borderId="13" xfId="0" applyFont="1" applyFill="1" applyBorder="1" applyAlignment="1" applyProtection="1">
      <alignment horizontal="center" vertical="center" wrapText="1"/>
    </xf>
    <xf numFmtId="49" fontId="27" fillId="4" borderId="10" xfId="0" applyNumberFormat="1" applyFont="1" applyFill="1" applyBorder="1" applyAlignment="1" applyProtection="1">
      <alignment horizontal="center" vertical="center"/>
    </xf>
    <xf numFmtId="49" fontId="27" fillId="4" borderId="11" xfId="0" applyNumberFormat="1" applyFont="1" applyFill="1" applyBorder="1" applyAlignment="1" applyProtection="1">
      <alignment horizontal="center" vertical="center"/>
    </xf>
    <xf numFmtId="49" fontId="40" fillId="4" borderId="10" xfId="0" applyNumberFormat="1" applyFont="1" applyFill="1" applyBorder="1" applyAlignment="1" applyProtection="1">
      <alignment horizontal="center" vertical="center"/>
    </xf>
    <xf numFmtId="0" fontId="12" fillId="6" borderId="1" xfId="0" applyFont="1" applyFill="1" applyBorder="1" applyAlignment="1" applyProtection="1">
      <alignment horizontal="center" vertical="center"/>
    </xf>
    <xf numFmtId="0" fontId="13" fillId="6" borderId="1" xfId="0" applyFont="1" applyFill="1" applyBorder="1" applyAlignment="1" applyProtection="1">
      <alignment horizontal="center" vertical="center"/>
    </xf>
    <xf numFmtId="49" fontId="43" fillId="4" borderId="10" xfId="0" applyNumberFormat="1" applyFont="1" applyFill="1" applyBorder="1" applyAlignment="1" applyProtection="1">
      <alignment horizontal="center" vertical="center"/>
    </xf>
    <xf numFmtId="49" fontId="37" fillId="4" borderId="11" xfId="0" applyNumberFormat="1" applyFont="1" applyFill="1" applyBorder="1" applyAlignment="1" applyProtection="1">
      <alignment horizontal="center" vertical="center"/>
    </xf>
    <xf numFmtId="49" fontId="37" fillId="4" borderId="10" xfId="0" applyNumberFormat="1" applyFont="1" applyFill="1" applyBorder="1" applyAlignment="1" applyProtection="1">
      <alignment horizontal="center" vertical="center"/>
    </xf>
    <xf numFmtId="166" fontId="35" fillId="6" borderId="10" xfId="0" applyNumberFormat="1" applyFont="1" applyFill="1" applyBorder="1" applyAlignment="1" applyProtection="1">
      <alignment horizontal="center" vertical="center"/>
    </xf>
    <xf numFmtId="166" fontId="35" fillId="6" borderId="11" xfId="0" applyNumberFormat="1" applyFont="1" applyFill="1" applyBorder="1" applyAlignment="1" applyProtection="1">
      <alignment horizontal="center" vertical="center"/>
    </xf>
    <xf numFmtId="0" fontId="27" fillId="6" borderId="1" xfId="0" applyFont="1" applyFill="1" applyBorder="1" applyAlignment="1">
      <alignment horizontal="center" vertical="center"/>
    </xf>
    <xf numFmtId="0" fontId="27" fillId="0" borderId="0" xfId="0" applyFont="1" applyFill="1" applyBorder="1" applyAlignment="1" applyProtection="1">
      <alignment horizontal="center" vertical="center"/>
    </xf>
    <xf numFmtId="0" fontId="40" fillId="4" borderId="10" xfId="0" applyNumberFormat="1" applyFont="1" applyFill="1" applyBorder="1" applyAlignment="1" applyProtection="1">
      <alignment horizontal="left" vertical="center"/>
    </xf>
    <xf numFmtId="0" fontId="35" fillId="4" borderId="1" xfId="0" applyFont="1" applyFill="1" applyBorder="1" applyAlignment="1" applyProtection="1">
      <alignment vertical="center" wrapText="1"/>
    </xf>
    <xf numFmtId="0" fontId="27" fillId="4" borderId="1" xfId="0" applyFont="1" applyFill="1" applyBorder="1" applyAlignment="1" applyProtection="1">
      <alignment horizontal="center" vertical="center" wrapText="1"/>
    </xf>
    <xf numFmtId="49" fontId="27" fillId="3" borderId="1" xfId="0" applyNumberFormat="1" applyFont="1" applyFill="1" applyBorder="1" applyAlignment="1" applyProtection="1">
      <alignment horizontal="left" vertical="top" wrapText="1"/>
    </xf>
    <xf numFmtId="3" fontId="27" fillId="3" borderId="6" xfId="0" applyNumberFormat="1" applyFont="1" applyFill="1" applyBorder="1" applyAlignment="1" applyProtection="1">
      <alignment horizontal="center" vertical="top" wrapText="1"/>
    </xf>
    <xf numFmtId="0" fontId="27" fillId="0" borderId="0" xfId="0" applyFont="1" applyFill="1" applyBorder="1" applyAlignment="1" applyProtection="1">
      <alignment horizontal="left" vertical="center"/>
    </xf>
    <xf numFmtId="49" fontId="36" fillId="3" borderId="0" xfId="0" applyNumberFormat="1" applyFont="1" applyFill="1" applyBorder="1" applyAlignment="1" applyProtection="1">
      <alignment horizontal="left" vertical="center" wrapText="1"/>
    </xf>
    <xf numFmtId="3" fontId="27" fillId="3" borderId="0" xfId="0" applyNumberFormat="1" applyFont="1" applyFill="1" applyBorder="1" applyAlignment="1" applyProtection="1">
      <alignment horizontal="center" vertical="top" wrapText="1"/>
    </xf>
    <xf numFmtId="49" fontId="35" fillId="3" borderId="1" xfId="0" applyNumberFormat="1" applyFont="1" applyFill="1" applyBorder="1" applyAlignment="1" applyProtection="1">
      <alignment horizontal="center" vertical="center" wrapText="1"/>
    </xf>
    <xf numFmtId="49" fontId="27" fillId="3" borderId="13" xfId="0" applyNumberFormat="1" applyFont="1" applyFill="1" applyBorder="1" applyAlignment="1" applyProtection="1">
      <alignment horizontal="left" vertical="top" wrapText="1"/>
    </xf>
    <xf numFmtId="49" fontId="27" fillId="3" borderId="14" xfId="0" applyNumberFormat="1" applyFont="1" applyFill="1" applyBorder="1" applyAlignment="1" applyProtection="1">
      <alignment horizontal="left" vertical="top" wrapText="1"/>
    </xf>
    <xf numFmtId="0" fontId="6"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6" fillId="3" borderId="1" xfId="0" applyFont="1" applyFill="1" applyBorder="1" applyAlignment="1">
      <alignment horizontal="left" vertical="center"/>
    </xf>
    <xf numFmtId="0" fontId="26" fillId="3" borderId="1" xfId="0" applyFont="1" applyFill="1" applyBorder="1" applyAlignment="1">
      <alignment horizontal="left" vertical="center"/>
    </xf>
    <xf numFmtId="0" fontId="26" fillId="0" borderId="1" xfId="0" applyFont="1" applyFill="1" applyBorder="1" applyAlignment="1">
      <alignment horizontal="left" vertical="center"/>
    </xf>
    <xf numFmtId="0" fontId="6"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49" fontId="26" fillId="0" borderId="1" xfId="0" applyNumberFormat="1" applyFont="1" applyFill="1" applyBorder="1" applyAlignment="1">
      <alignment horizontal="left" vertical="center"/>
    </xf>
    <xf numFmtId="164" fontId="26"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26" fillId="2" borderId="1" xfId="0" applyFont="1" applyFill="1" applyBorder="1" applyAlignment="1">
      <alignment horizontal="left" vertical="center"/>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37" fillId="3" borderId="5" xfId="0" applyNumberFormat="1" applyFont="1" applyFill="1" applyBorder="1" applyAlignment="1" applyProtection="1">
      <alignment horizontal="right" vertical="center" wrapText="1"/>
    </xf>
    <xf numFmtId="49" fontId="37" fillId="3" borderId="0" xfId="0" applyNumberFormat="1" applyFont="1" applyFill="1" applyBorder="1" applyAlignment="1" applyProtection="1">
      <alignment horizontal="right" vertical="center" wrapText="1"/>
    </xf>
    <xf numFmtId="49" fontId="37" fillId="3" borderId="6" xfId="0" applyNumberFormat="1" applyFont="1" applyFill="1" applyBorder="1" applyAlignment="1" applyProtection="1">
      <alignment horizontal="right" vertical="center" wrapText="1"/>
    </xf>
    <xf numFmtId="49" fontId="38" fillId="3" borderId="1" xfId="0" applyNumberFormat="1" applyFont="1" applyFill="1" applyBorder="1" applyAlignment="1" applyProtection="1">
      <alignment horizontal="center" vertical="center" wrapText="1"/>
    </xf>
    <xf numFmtId="0" fontId="37" fillId="3" borderId="1" xfId="0" applyFont="1" applyFill="1" applyBorder="1" applyAlignment="1" applyProtection="1">
      <alignment horizontal="center" vertical="center"/>
    </xf>
    <xf numFmtId="49" fontId="37" fillId="3" borderId="7" xfId="0" applyNumberFormat="1" applyFont="1" applyFill="1" applyBorder="1" applyAlignment="1" applyProtection="1">
      <alignment horizontal="right" vertical="center" wrapText="1"/>
    </xf>
    <xf numFmtId="49" fontId="37" fillId="3" borderId="8" xfId="0" applyNumberFormat="1" applyFont="1" applyFill="1" applyBorder="1" applyAlignment="1" applyProtection="1">
      <alignment horizontal="right" vertical="center" wrapText="1"/>
    </xf>
    <xf numFmtId="49" fontId="37" fillId="3" borderId="9" xfId="0" applyNumberFormat="1" applyFont="1" applyFill="1" applyBorder="1" applyAlignment="1" applyProtection="1">
      <alignment horizontal="right" vertical="center" wrapText="1"/>
    </xf>
    <xf numFmtId="49" fontId="37" fillId="3" borderId="2" xfId="0" applyNumberFormat="1" applyFont="1" applyFill="1" applyBorder="1" applyAlignment="1" applyProtection="1">
      <alignment horizontal="left" vertical="center" wrapText="1"/>
    </xf>
    <xf numFmtId="49" fontId="37" fillId="3" borderId="3" xfId="0" applyNumberFormat="1" applyFont="1" applyFill="1" applyBorder="1" applyAlignment="1" applyProtection="1">
      <alignment horizontal="left" vertical="center" wrapText="1"/>
    </xf>
    <xf numFmtId="49" fontId="37" fillId="3" borderId="4" xfId="0" applyNumberFormat="1" applyFont="1" applyFill="1" applyBorder="1" applyAlignment="1" applyProtection="1">
      <alignment horizontal="left" vertical="center" wrapText="1"/>
    </xf>
  </cellXfs>
  <cellStyles count="2">
    <cellStyle name="Link" xfId="1" builtinId="8"/>
    <cellStyle name="Standard" xfId="0" builtinId="0"/>
  </cellStyles>
  <dxfs count="347">
    <dxf>
      <font>
        <color theme="0" tint="-0.14996795556505021"/>
      </font>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ont>
        <b/>
        <i val="0"/>
        <color rgb="FF339933"/>
      </font>
    </dxf>
    <dxf>
      <font>
        <b/>
        <i val="0"/>
        <color rgb="FFFF0000"/>
      </font>
    </dxf>
    <dxf>
      <font>
        <color theme="0" tint="-0.14996795556505021"/>
      </font>
    </dxf>
    <dxf>
      <font>
        <b/>
        <i val="0"/>
        <color rgb="FFC00000"/>
      </font>
    </dxf>
    <dxf>
      <font>
        <b/>
        <i val="0"/>
        <color rgb="FF339933"/>
      </font>
    </dxf>
  </dxfs>
  <tableStyles count="0" defaultTableStyle="TableStyleMedium9" defaultPivotStyle="PivotStyleLight16"/>
  <colors>
    <mruColors>
      <color rgb="FFFFFFCC"/>
      <color rgb="FF006600"/>
      <color rgb="FF339933"/>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
  <sheetViews>
    <sheetView showGridLines="0" tabSelected="1" zoomScaleNormal="100" workbookViewId="0"/>
  </sheetViews>
  <sheetFormatPr baseColWidth="10" defaultColWidth="11.42578125" defaultRowHeight="11.25" x14ac:dyDescent="0.25"/>
  <cols>
    <col min="1" max="1" width="1.7109375" style="391" customWidth="1"/>
    <col min="2" max="2" width="29.7109375" style="391" customWidth="1"/>
    <col min="3" max="3" width="60.7109375" style="391" customWidth="1"/>
    <col min="4" max="4" width="1.7109375" style="390" customWidth="1"/>
    <col min="5" max="5" width="1.7109375" style="389" customWidth="1"/>
    <col min="6" max="8" width="11.42578125" style="390"/>
    <col min="9" max="16384" width="11.42578125" style="391"/>
  </cols>
  <sheetData>
    <row r="1" spans="1:15" s="390" customFormat="1" x14ac:dyDescent="0.25">
      <c r="A1" s="405"/>
      <c r="B1" s="406"/>
      <c r="C1" s="406"/>
      <c r="D1" s="407"/>
      <c r="E1" s="389"/>
      <c r="I1" s="391"/>
      <c r="J1" s="391"/>
      <c r="K1" s="391"/>
      <c r="L1" s="391"/>
      <c r="M1" s="391"/>
      <c r="N1" s="391"/>
      <c r="O1" s="391"/>
    </row>
    <row r="2" spans="1:15" s="390" customFormat="1" x14ac:dyDescent="0.25">
      <c r="A2" s="385"/>
      <c r="B2" s="423" t="s">
        <v>1609</v>
      </c>
      <c r="C2" s="423"/>
      <c r="D2" s="388"/>
      <c r="E2" s="389"/>
      <c r="I2" s="391"/>
      <c r="J2" s="391"/>
      <c r="K2" s="391"/>
      <c r="L2" s="391"/>
      <c r="M2" s="391"/>
      <c r="N2" s="391"/>
      <c r="O2" s="391"/>
    </row>
    <row r="3" spans="1:15" s="390" customFormat="1" x14ac:dyDescent="0.25">
      <c r="A3" s="385"/>
      <c r="B3" s="386"/>
      <c r="C3" s="387"/>
      <c r="D3" s="388"/>
      <c r="E3" s="389"/>
      <c r="I3" s="391"/>
      <c r="J3" s="391"/>
      <c r="K3" s="391"/>
      <c r="L3" s="391"/>
      <c r="M3" s="391"/>
      <c r="N3" s="391"/>
      <c r="O3" s="391"/>
    </row>
    <row r="4" spans="1:15" s="390" customFormat="1" ht="66.75" customHeight="1" x14ac:dyDescent="0.25">
      <c r="A4" s="385"/>
      <c r="B4" s="408" t="s">
        <v>293</v>
      </c>
      <c r="C4" s="392" t="s">
        <v>1610</v>
      </c>
      <c r="D4" s="388"/>
      <c r="E4" s="389"/>
      <c r="I4" s="391"/>
      <c r="J4" s="391"/>
      <c r="K4" s="391"/>
      <c r="L4" s="391"/>
      <c r="M4" s="391"/>
      <c r="N4" s="391"/>
      <c r="O4" s="391"/>
    </row>
    <row r="5" spans="1:15" s="390" customFormat="1" x14ac:dyDescent="0.25">
      <c r="A5" s="385"/>
      <c r="B5" s="408"/>
      <c r="C5" s="409"/>
      <c r="D5" s="388"/>
      <c r="E5" s="389"/>
      <c r="I5" s="391"/>
      <c r="J5" s="391"/>
      <c r="K5" s="391"/>
      <c r="L5" s="391"/>
      <c r="M5" s="391"/>
      <c r="N5" s="391"/>
      <c r="O5" s="391"/>
    </row>
    <row r="6" spans="1:15" s="390" customFormat="1" ht="125.25" customHeight="1" x14ac:dyDescent="0.25">
      <c r="A6" s="385"/>
      <c r="B6" s="408" t="s">
        <v>1615</v>
      </c>
      <c r="C6" s="392" t="s">
        <v>1611</v>
      </c>
      <c r="D6" s="388"/>
      <c r="E6" s="389"/>
      <c r="I6" s="391"/>
      <c r="J6" s="391"/>
      <c r="K6" s="391"/>
      <c r="L6" s="391"/>
      <c r="M6" s="391"/>
      <c r="N6" s="391"/>
      <c r="O6" s="391"/>
    </row>
    <row r="7" spans="1:15" s="390" customFormat="1" x14ac:dyDescent="0.25">
      <c r="A7" s="385"/>
      <c r="B7" s="408"/>
      <c r="C7" s="409"/>
      <c r="D7" s="388"/>
      <c r="E7" s="389"/>
      <c r="I7" s="391"/>
      <c r="J7" s="391"/>
      <c r="K7" s="391"/>
      <c r="L7" s="391"/>
      <c r="M7" s="391"/>
      <c r="N7" s="391"/>
      <c r="O7" s="391"/>
    </row>
    <row r="8" spans="1:15" s="390" customFormat="1" ht="96" customHeight="1" x14ac:dyDescent="0.25">
      <c r="A8" s="385"/>
      <c r="B8" s="408" t="s">
        <v>294</v>
      </c>
      <c r="C8" s="392" t="s">
        <v>1612</v>
      </c>
      <c r="D8" s="388"/>
      <c r="E8" s="389"/>
      <c r="I8" s="391"/>
      <c r="J8" s="391"/>
      <c r="K8" s="391"/>
      <c r="L8" s="391"/>
      <c r="M8" s="391"/>
      <c r="N8" s="391"/>
      <c r="O8" s="391"/>
    </row>
    <row r="9" spans="1:15" s="390" customFormat="1" x14ac:dyDescent="0.25">
      <c r="A9" s="385"/>
      <c r="B9" s="408"/>
      <c r="C9" s="410"/>
      <c r="D9" s="388"/>
      <c r="E9" s="389"/>
      <c r="I9" s="391"/>
      <c r="J9" s="391"/>
      <c r="K9" s="391"/>
      <c r="L9" s="391"/>
      <c r="M9" s="391"/>
      <c r="N9" s="391"/>
      <c r="O9" s="391"/>
    </row>
    <row r="10" spans="1:15" s="390" customFormat="1" ht="347.25" customHeight="1" x14ac:dyDescent="0.25">
      <c r="A10" s="385"/>
      <c r="B10" s="408" t="s">
        <v>295</v>
      </c>
      <c r="C10" s="392" t="s">
        <v>1765</v>
      </c>
      <c r="D10" s="388"/>
      <c r="E10" s="389"/>
      <c r="I10" s="391"/>
      <c r="J10" s="391"/>
      <c r="K10" s="391"/>
      <c r="L10" s="391"/>
      <c r="M10" s="391"/>
      <c r="N10" s="391"/>
      <c r="O10" s="391"/>
    </row>
    <row r="11" spans="1:15" s="390" customFormat="1" x14ac:dyDescent="0.25">
      <c r="A11" s="385"/>
      <c r="B11" s="408"/>
      <c r="C11" s="411"/>
      <c r="D11" s="388"/>
      <c r="E11" s="389"/>
      <c r="I11" s="391"/>
      <c r="J11" s="391"/>
      <c r="K11" s="391"/>
      <c r="L11" s="391"/>
      <c r="M11" s="391"/>
      <c r="N11" s="391"/>
      <c r="O11" s="391"/>
    </row>
    <row r="12" spans="1:15" s="81" customFormat="1" ht="63.75" customHeight="1" x14ac:dyDescent="0.25">
      <c r="A12" s="83"/>
      <c r="B12" s="87" t="s">
        <v>296</v>
      </c>
      <c r="C12" s="96" t="s">
        <v>298</v>
      </c>
      <c r="D12" s="84"/>
      <c r="E12" s="80"/>
      <c r="I12" s="82"/>
      <c r="J12" s="82"/>
      <c r="K12" s="82"/>
      <c r="L12" s="82"/>
      <c r="M12" s="82"/>
      <c r="N12" s="82"/>
      <c r="O12" s="82"/>
    </row>
    <row r="13" spans="1:15" s="390" customFormat="1" x14ac:dyDescent="0.25">
      <c r="A13" s="385"/>
      <c r="B13" s="408"/>
      <c r="C13" s="411"/>
      <c r="D13" s="388"/>
      <c r="E13" s="389"/>
      <c r="I13" s="391"/>
      <c r="J13" s="391"/>
      <c r="K13" s="391"/>
      <c r="L13" s="391"/>
      <c r="M13" s="391"/>
      <c r="N13" s="391"/>
      <c r="O13" s="391"/>
    </row>
    <row r="14" spans="1:15" s="81" customFormat="1" ht="54" customHeight="1" x14ac:dyDescent="0.25">
      <c r="A14" s="83"/>
      <c r="B14" s="87" t="s">
        <v>297</v>
      </c>
      <c r="C14" s="94" t="s">
        <v>299</v>
      </c>
      <c r="D14" s="84"/>
      <c r="E14" s="80"/>
      <c r="I14" s="82"/>
      <c r="J14" s="82"/>
      <c r="K14" s="82"/>
      <c r="L14" s="82"/>
      <c r="M14" s="82"/>
      <c r="N14" s="82"/>
      <c r="O14" s="82"/>
    </row>
    <row r="15" spans="1:15" s="390" customFormat="1" x14ac:dyDescent="0.25">
      <c r="A15" s="385"/>
      <c r="B15" s="408"/>
      <c r="C15" s="411"/>
      <c r="D15" s="388"/>
      <c r="E15" s="389"/>
      <c r="I15" s="391"/>
      <c r="J15" s="391"/>
      <c r="K15" s="391"/>
      <c r="L15" s="391"/>
      <c r="M15" s="391"/>
      <c r="N15" s="391"/>
      <c r="O15" s="391"/>
    </row>
    <row r="16" spans="1:15" s="390" customFormat="1" ht="56.25" customHeight="1" x14ac:dyDescent="0.25">
      <c r="A16" s="385"/>
      <c r="B16" s="412" t="s">
        <v>1613</v>
      </c>
      <c r="C16" s="392" t="s">
        <v>1614</v>
      </c>
      <c r="D16" s="388"/>
      <c r="E16" s="389"/>
      <c r="I16" s="391"/>
      <c r="J16" s="391"/>
      <c r="K16" s="391"/>
      <c r="L16" s="391"/>
      <c r="M16" s="391"/>
      <c r="N16" s="391"/>
      <c r="O16" s="391"/>
    </row>
    <row r="17" spans="1:15" s="390" customFormat="1" x14ac:dyDescent="0.25">
      <c r="A17" s="413"/>
      <c r="B17" s="414"/>
      <c r="C17" s="415"/>
      <c r="D17" s="416"/>
      <c r="E17" s="389"/>
      <c r="I17" s="391"/>
      <c r="J17" s="391"/>
      <c r="K17" s="391"/>
      <c r="L17" s="391"/>
      <c r="M17" s="391"/>
      <c r="N17" s="391"/>
      <c r="O17" s="391"/>
    </row>
    <row r="18" spans="1:15" s="390" customFormat="1" x14ac:dyDescent="0.25">
      <c r="A18" s="391"/>
      <c r="B18" s="391"/>
      <c r="C18" s="391"/>
      <c r="E18" s="389"/>
      <c r="I18" s="391"/>
      <c r="J18" s="391"/>
      <c r="K18" s="391"/>
      <c r="L18" s="391"/>
      <c r="M18" s="391"/>
      <c r="N18" s="391"/>
      <c r="O18" s="391"/>
    </row>
  </sheetData>
  <sheetProtection algorithmName="SHA-512" hashValue="7FA6q10SkktvZbL6gtMKeLJJRi6O6rW3dCDH4y0Q1B7Mcz6JcjYxvDvLWebN4IWETO/PCjSdL8noBdjnnai8TQ==" saltValue="tMbo0gZwf8agvnJd7sbLrg==" spinCount="100000" sheet="1" objects="1" scenarios="1"/>
  <mergeCells count="1">
    <mergeCell ref="B2:C2"/>
  </mergeCells>
  <printOptions horizontalCentered="1"/>
  <pageMargins left="0.39370078740157483" right="0.39370078740157483" top="1.5748031496062993" bottom="0.59055118110236227" header="0.39370078740157483" footer="0.31496062992125984"/>
  <pageSetup paperSize="9" fitToHeight="0" orientation="portrait" r:id="rId1"/>
  <headerFooter>
    <oddHeader>&amp;L&amp;"Verdana,Standard"&amp;9&amp;G&amp;C&amp;"Verdana,Fett"&amp;12
IPMA Level A, B and C
Certification application
&amp;R&amp;G</oddHeader>
    <oddFooter>&amp;L&amp;"Verdana,Standard"&amp;9© VZPM&amp;C&amp;"Verdana,Standard"&amp;9&amp;F&amp;R&amp;"Verdana,Standard"&amp;9&amp;A page &amp;P/&amp;N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M232"/>
  <sheetViews>
    <sheetView showGridLines="0" zoomScaleNormal="100" workbookViewId="0">
      <pane ySplit="7" topLeftCell="A8" activePane="bottomLeft" state="frozen"/>
      <selection pane="bottomLeft"/>
    </sheetView>
  </sheetViews>
  <sheetFormatPr baseColWidth="10" defaultColWidth="11.42578125" defaultRowHeight="18" customHeight="1" x14ac:dyDescent="0.25"/>
  <cols>
    <col min="1" max="1" width="1.7109375" style="6" customWidth="1"/>
    <col min="2" max="2" width="10.7109375" style="257" customWidth="1"/>
    <col min="3" max="3" width="1.7109375" style="6" customWidth="1"/>
    <col min="4" max="4" width="118.7109375" style="258" customWidth="1"/>
    <col min="5" max="5" width="1.7109375" style="6" customWidth="1"/>
    <col min="6" max="6" width="8.7109375" style="260" customWidth="1"/>
    <col min="7" max="8" width="1.7109375" style="6" customWidth="1"/>
    <col min="9" max="9" width="8.7109375" style="277" hidden="1" customWidth="1"/>
    <col min="10" max="10" width="11.42578125" style="9" customWidth="1"/>
    <col min="11" max="13" width="11.42578125" style="260"/>
    <col min="14" max="16384" width="11.42578125" style="6"/>
  </cols>
  <sheetData>
    <row r="1" spans="1:13" ht="9.9499999999999993" customHeight="1" x14ac:dyDescent="0.25">
      <c r="A1" s="13"/>
      <c r="B1" s="302"/>
      <c r="C1" s="14"/>
      <c r="D1" s="266"/>
      <c r="E1" s="14"/>
      <c r="F1" s="267"/>
      <c r="G1" s="234"/>
    </row>
    <row r="2" spans="1:13" ht="18" customHeight="1" x14ac:dyDescent="0.25">
      <c r="A2" s="16"/>
      <c r="B2" s="265" t="s">
        <v>552</v>
      </c>
      <c r="C2" s="18"/>
      <c r="D2" s="268"/>
      <c r="E2" s="18"/>
      <c r="F2" s="25"/>
      <c r="G2" s="210"/>
    </row>
    <row r="3" spans="1:13" ht="9.9499999999999993" customHeight="1" x14ac:dyDescent="0.25">
      <c r="A3" s="16"/>
      <c r="B3" s="265"/>
      <c r="C3" s="18"/>
      <c r="D3" s="268"/>
      <c r="E3" s="18"/>
      <c r="F3" s="25"/>
      <c r="G3" s="210"/>
      <c r="K3" s="303"/>
      <c r="L3" s="303"/>
      <c r="M3" s="303"/>
    </row>
    <row r="4" spans="1:13" ht="24" customHeight="1" x14ac:dyDescent="0.25">
      <c r="A4" s="16"/>
      <c r="B4" s="559" t="s">
        <v>554</v>
      </c>
      <c r="C4" s="559"/>
      <c r="D4" s="559"/>
      <c r="E4" s="559"/>
      <c r="F4" s="559"/>
      <c r="G4" s="210"/>
      <c r="K4" s="303"/>
      <c r="L4" s="303"/>
      <c r="M4" s="303"/>
    </row>
    <row r="5" spans="1:13" ht="9.9499999999999993" customHeight="1" x14ac:dyDescent="0.25">
      <c r="A5" s="16"/>
      <c r="B5" s="18"/>
      <c r="C5" s="18"/>
      <c r="D5" s="268"/>
      <c r="E5" s="18"/>
      <c r="F5" s="25"/>
      <c r="G5" s="210"/>
    </row>
    <row r="6" spans="1:13" ht="30" customHeight="1" x14ac:dyDescent="0.25">
      <c r="A6" s="16"/>
      <c r="B6" s="354" t="s">
        <v>553</v>
      </c>
      <c r="C6" s="18"/>
      <c r="D6" s="560" t="s">
        <v>1573</v>
      </c>
      <c r="E6" s="560"/>
      <c r="F6" s="560"/>
      <c r="G6" s="210"/>
    </row>
    <row r="7" spans="1:13" ht="9.9499999999999993" customHeight="1" x14ac:dyDescent="0.25">
      <c r="A7" s="16"/>
      <c r="B7" s="301"/>
      <c r="C7" s="18"/>
      <c r="D7" s="268"/>
      <c r="E7" s="18"/>
      <c r="F7" s="25"/>
      <c r="G7" s="210"/>
    </row>
    <row r="8" spans="1:13" ht="27.95" customHeight="1" x14ac:dyDescent="0.25">
      <c r="A8" s="16"/>
      <c r="B8" s="269" t="s">
        <v>109</v>
      </c>
      <c r="C8" s="30"/>
      <c r="D8" s="30" t="s">
        <v>556</v>
      </c>
      <c r="E8" s="18"/>
      <c r="F8" s="270"/>
      <c r="G8" s="210"/>
    </row>
    <row r="9" spans="1:13" ht="27.95" customHeight="1" x14ac:dyDescent="0.25">
      <c r="A9" s="16"/>
      <c r="B9" s="271" t="s">
        <v>110</v>
      </c>
      <c r="C9" s="265"/>
      <c r="D9" s="265" t="s">
        <v>557</v>
      </c>
      <c r="E9" s="18"/>
      <c r="F9" s="227" t="str">
        <f>IFERROR(ROUND(AVERAGE(F11:F15),0),"")</f>
        <v/>
      </c>
      <c r="G9" s="210"/>
      <c r="I9" s="278" t="str">
        <f>F9</f>
        <v/>
      </c>
    </row>
    <row r="10" spans="1:13" ht="9.9499999999999993" customHeight="1" x14ac:dyDescent="0.25">
      <c r="A10" s="16"/>
      <c r="B10" s="271"/>
      <c r="C10" s="265"/>
      <c r="D10" s="268"/>
      <c r="E10" s="18"/>
      <c r="F10" s="272"/>
      <c r="G10" s="210"/>
    </row>
    <row r="11" spans="1:13" ht="27.95" customHeight="1" x14ac:dyDescent="0.25">
      <c r="A11" s="16"/>
      <c r="B11" s="275" t="s">
        <v>111</v>
      </c>
      <c r="C11" s="18"/>
      <c r="D11" s="276" t="s">
        <v>558</v>
      </c>
      <c r="E11" s="18"/>
      <c r="F11" s="227"/>
      <c r="G11" s="210"/>
      <c r="H11" s="263"/>
    </row>
    <row r="12" spans="1:13" ht="27.95" customHeight="1" x14ac:dyDescent="0.25">
      <c r="A12" s="16"/>
      <c r="B12" s="275" t="s">
        <v>112</v>
      </c>
      <c r="C12" s="18"/>
      <c r="D12" s="276" t="s">
        <v>559</v>
      </c>
      <c r="E12" s="18"/>
      <c r="F12" s="227"/>
      <c r="G12" s="210"/>
    </row>
    <row r="13" spans="1:13" ht="27.95" customHeight="1" x14ac:dyDescent="0.25">
      <c r="A13" s="16"/>
      <c r="B13" s="275" t="s">
        <v>113</v>
      </c>
      <c r="C13" s="18"/>
      <c r="D13" s="276" t="s">
        <v>560</v>
      </c>
      <c r="E13" s="18"/>
      <c r="F13" s="227"/>
      <c r="G13" s="210"/>
    </row>
    <row r="14" spans="1:13" ht="27.95" customHeight="1" x14ac:dyDescent="0.25">
      <c r="A14" s="16"/>
      <c r="B14" s="275" t="s">
        <v>114</v>
      </c>
      <c r="C14" s="18"/>
      <c r="D14" s="276" t="s">
        <v>561</v>
      </c>
      <c r="E14" s="18"/>
      <c r="F14" s="227"/>
      <c r="G14" s="210"/>
    </row>
    <row r="15" spans="1:13" ht="27.95" customHeight="1" x14ac:dyDescent="0.25">
      <c r="A15" s="16"/>
      <c r="B15" s="275" t="s">
        <v>115</v>
      </c>
      <c r="C15" s="18"/>
      <c r="D15" s="276" t="s">
        <v>562</v>
      </c>
      <c r="E15" s="18"/>
      <c r="F15" s="227"/>
      <c r="G15" s="210"/>
    </row>
    <row r="16" spans="1:13" ht="9.9499999999999993" customHeight="1" x14ac:dyDescent="0.25">
      <c r="A16" s="16"/>
      <c r="B16" s="259"/>
      <c r="C16" s="18"/>
      <c r="D16" s="268"/>
      <c r="E16" s="18"/>
      <c r="F16" s="272"/>
      <c r="G16" s="210"/>
    </row>
    <row r="17" spans="1:9" ht="27.95" customHeight="1" x14ac:dyDescent="0.25">
      <c r="A17" s="16"/>
      <c r="B17" s="271" t="s">
        <v>116</v>
      </c>
      <c r="C17" s="265"/>
      <c r="D17" s="265" t="s">
        <v>563</v>
      </c>
      <c r="E17" s="18"/>
      <c r="F17" s="227" t="str">
        <f>IFERROR(ROUND(AVERAGE(F19:F25),0),"")</f>
        <v/>
      </c>
      <c r="G17" s="210"/>
      <c r="I17" s="278" t="str">
        <f>F17</f>
        <v/>
      </c>
    </row>
    <row r="18" spans="1:9" ht="9.9499999999999993" customHeight="1" x14ac:dyDescent="0.25">
      <c r="A18" s="16"/>
      <c r="B18" s="271"/>
      <c r="C18" s="265"/>
      <c r="D18" s="268"/>
      <c r="E18" s="18"/>
      <c r="F18" s="272"/>
      <c r="G18" s="210"/>
    </row>
    <row r="19" spans="1:9" ht="27.95" customHeight="1" x14ac:dyDescent="0.25">
      <c r="A19" s="16"/>
      <c r="B19" s="275" t="s">
        <v>117</v>
      </c>
      <c r="C19" s="18"/>
      <c r="D19" s="276" t="s">
        <v>564</v>
      </c>
      <c r="E19" s="18"/>
      <c r="F19" s="227"/>
      <c r="G19" s="210"/>
    </row>
    <row r="20" spans="1:9" ht="27.95" customHeight="1" x14ac:dyDescent="0.25">
      <c r="A20" s="16"/>
      <c r="B20" s="275" t="s">
        <v>118</v>
      </c>
      <c r="C20" s="18"/>
      <c r="D20" s="276" t="s">
        <v>565</v>
      </c>
      <c r="E20" s="18"/>
      <c r="F20" s="227"/>
      <c r="G20" s="210"/>
    </row>
    <row r="21" spans="1:9" ht="27.95" customHeight="1" x14ac:dyDescent="0.25">
      <c r="A21" s="16"/>
      <c r="B21" s="275" t="s">
        <v>119</v>
      </c>
      <c r="C21" s="18"/>
      <c r="D21" s="276" t="s">
        <v>566</v>
      </c>
      <c r="E21" s="18"/>
      <c r="F21" s="227"/>
      <c r="G21" s="210"/>
    </row>
    <row r="22" spans="1:9" ht="27.95" customHeight="1" x14ac:dyDescent="0.25">
      <c r="A22" s="16"/>
      <c r="B22" s="275" t="s">
        <v>120</v>
      </c>
      <c r="C22" s="18"/>
      <c r="D22" s="276" t="s">
        <v>567</v>
      </c>
      <c r="E22" s="18"/>
      <c r="F22" s="227"/>
      <c r="G22" s="210"/>
    </row>
    <row r="23" spans="1:9" ht="27.95" customHeight="1" x14ac:dyDescent="0.25">
      <c r="A23" s="16"/>
      <c r="B23" s="275" t="s">
        <v>121</v>
      </c>
      <c r="C23" s="18"/>
      <c r="D23" s="276" t="s">
        <v>568</v>
      </c>
      <c r="E23" s="18"/>
      <c r="F23" s="227"/>
      <c r="G23" s="210"/>
    </row>
    <row r="24" spans="1:9" ht="27.95" customHeight="1" x14ac:dyDescent="0.25">
      <c r="A24" s="16"/>
      <c r="B24" s="275" t="s">
        <v>122</v>
      </c>
      <c r="C24" s="18"/>
      <c r="D24" s="276" t="s">
        <v>569</v>
      </c>
      <c r="E24" s="18"/>
      <c r="F24" s="227"/>
      <c r="G24" s="210"/>
    </row>
    <row r="25" spans="1:9" ht="27.95" customHeight="1" x14ac:dyDescent="0.25">
      <c r="A25" s="16"/>
      <c r="B25" s="275" t="s">
        <v>123</v>
      </c>
      <c r="C25" s="18"/>
      <c r="D25" s="276" t="s">
        <v>570</v>
      </c>
      <c r="E25" s="18"/>
      <c r="F25" s="227"/>
      <c r="G25" s="210"/>
    </row>
    <row r="26" spans="1:9" ht="9.9499999999999993" customHeight="1" x14ac:dyDescent="0.25">
      <c r="A26" s="16"/>
      <c r="B26" s="259"/>
      <c r="C26" s="18"/>
      <c r="D26" s="268"/>
      <c r="E26" s="18"/>
      <c r="F26" s="272"/>
      <c r="G26" s="210"/>
    </row>
    <row r="27" spans="1:9" ht="27.95" customHeight="1" x14ac:dyDescent="0.25">
      <c r="A27" s="16"/>
      <c r="B27" s="271" t="s">
        <v>124</v>
      </c>
      <c r="C27" s="265"/>
      <c r="D27" s="265" t="s">
        <v>571</v>
      </c>
      <c r="E27" s="18"/>
      <c r="F27" s="227" t="str">
        <f>IFERROR(ROUND(AVERAGE(F29:F34),0),"")</f>
        <v/>
      </c>
      <c r="G27" s="210"/>
      <c r="I27" s="278" t="str">
        <f>F27</f>
        <v/>
      </c>
    </row>
    <row r="28" spans="1:9" ht="9.9499999999999993" customHeight="1" x14ac:dyDescent="0.25">
      <c r="A28" s="16"/>
      <c r="B28" s="271"/>
      <c r="C28" s="265"/>
      <c r="D28" s="268"/>
      <c r="E28" s="18"/>
      <c r="F28" s="272"/>
      <c r="G28" s="210"/>
    </row>
    <row r="29" spans="1:9" ht="27.95" customHeight="1" x14ac:dyDescent="0.25">
      <c r="A29" s="16"/>
      <c r="B29" s="275" t="s">
        <v>125</v>
      </c>
      <c r="C29" s="18"/>
      <c r="D29" s="276" t="s">
        <v>572</v>
      </c>
      <c r="E29" s="18"/>
      <c r="F29" s="227"/>
      <c r="G29" s="210"/>
    </row>
    <row r="30" spans="1:9" ht="27.95" customHeight="1" x14ac:dyDescent="0.25">
      <c r="A30" s="16"/>
      <c r="B30" s="275" t="s">
        <v>126</v>
      </c>
      <c r="C30" s="18"/>
      <c r="D30" s="276" t="s">
        <v>573</v>
      </c>
      <c r="E30" s="18"/>
      <c r="F30" s="227"/>
      <c r="G30" s="210"/>
    </row>
    <row r="31" spans="1:9" ht="27.95" customHeight="1" x14ac:dyDescent="0.25">
      <c r="A31" s="16"/>
      <c r="B31" s="275" t="s">
        <v>127</v>
      </c>
      <c r="C31" s="18"/>
      <c r="D31" s="276" t="s">
        <v>574</v>
      </c>
      <c r="E31" s="18"/>
      <c r="F31" s="227"/>
      <c r="G31" s="210"/>
    </row>
    <row r="32" spans="1:9" ht="27.95" customHeight="1" x14ac:dyDescent="0.25">
      <c r="A32" s="16"/>
      <c r="B32" s="275" t="s">
        <v>128</v>
      </c>
      <c r="C32" s="18"/>
      <c r="D32" s="276" t="s">
        <v>575</v>
      </c>
      <c r="E32" s="18"/>
      <c r="F32" s="227"/>
      <c r="G32" s="210"/>
    </row>
    <row r="33" spans="1:9" ht="27.95" customHeight="1" x14ac:dyDescent="0.25">
      <c r="A33" s="16"/>
      <c r="B33" s="275" t="s">
        <v>129</v>
      </c>
      <c r="C33" s="18"/>
      <c r="D33" s="345" t="s">
        <v>576</v>
      </c>
      <c r="E33" s="18"/>
      <c r="F33" s="227"/>
      <c r="G33" s="210"/>
    </row>
    <row r="34" spans="1:9" ht="27.95" customHeight="1" x14ac:dyDescent="0.25">
      <c r="A34" s="16"/>
      <c r="B34" s="275" t="s">
        <v>130</v>
      </c>
      <c r="C34" s="18"/>
      <c r="D34" s="276" t="s">
        <v>577</v>
      </c>
      <c r="E34" s="18"/>
      <c r="F34" s="227"/>
      <c r="G34" s="210"/>
    </row>
    <row r="35" spans="1:9" ht="9.9499999999999993" customHeight="1" x14ac:dyDescent="0.25">
      <c r="A35" s="16"/>
      <c r="B35" s="259"/>
      <c r="C35" s="18"/>
      <c r="D35" s="268"/>
      <c r="E35" s="18"/>
      <c r="F35" s="272"/>
      <c r="G35" s="210"/>
    </row>
    <row r="36" spans="1:9" ht="27.95" customHeight="1" x14ac:dyDescent="0.25">
      <c r="A36" s="16"/>
      <c r="B36" s="271" t="s">
        <v>131</v>
      </c>
      <c r="C36" s="265"/>
      <c r="D36" s="265" t="s">
        <v>578</v>
      </c>
      <c r="E36" s="18"/>
      <c r="F36" s="227" t="str">
        <f>IFERROR(ROUND(AVERAGE(F38:F40),0),"")</f>
        <v/>
      </c>
      <c r="G36" s="210"/>
      <c r="I36" s="278" t="str">
        <f>F36</f>
        <v/>
      </c>
    </row>
    <row r="37" spans="1:9" ht="9.9499999999999993" customHeight="1" x14ac:dyDescent="0.25">
      <c r="A37" s="16"/>
      <c r="B37" s="271"/>
      <c r="C37" s="265"/>
      <c r="D37" s="268"/>
      <c r="E37" s="18"/>
      <c r="F37" s="272"/>
      <c r="G37" s="210"/>
    </row>
    <row r="38" spans="1:9" ht="27.95" customHeight="1" x14ac:dyDescent="0.25">
      <c r="A38" s="16"/>
      <c r="B38" s="275" t="s">
        <v>132</v>
      </c>
      <c r="C38" s="18"/>
      <c r="D38" s="276" t="s">
        <v>579</v>
      </c>
      <c r="E38" s="18"/>
      <c r="F38" s="227"/>
      <c r="G38" s="210"/>
    </row>
    <row r="39" spans="1:9" ht="27.95" customHeight="1" x14ac:dyDescent="0.25">
      <c r="A39" s="16"/>
      <c r="B39" s="275" t="s">
        <v>133</v>
      </c>
      <c r="C39" s="18"/>
      <c r="D39" s="276" t="s">
        <v>580</v>
      </c>
      <c r="E39" s="18"/>
      <c r="F39" s="227"/>
      <c r="G39" s="210"/>
    </row>
    <row r="40" spans="1:9" ht="27.95" customHeight="1" x14ac:dyDescent="0.25">
      <c r="A40" s="16"/>
      <c r="B40" s="275" t="s">
        <v>134</v>
      </c>
      <c r="C40" s="18"/>
      <c r="D40" s="276" t="s">
        <v>581</v>
      </c>
      <c r="E40" s="18"/>
      <c r="F40" s="227"/>
      <c r="G40" s="210"/>
    </row>
    <row r="41" spans="1:9" ht="9.9499999999999993" customHeight="1" x14ac:dyDescent="0.25">
      <c r="A41" s="16"/>
      <c r="B41" s="259"/>
      <c r="C41" s="18"/>
      <c r="D41" s="268"/>
      <c r="E41" s="18"/>
      <c r="F41" s="272"/>
      <c r="G41" s="210"/>
    </row>
    <row r="42" spans="1:9" ht="27.95" customHeight="1" x14ac:dyDescent="0.25">
      <c r="A42" s="16"/>
      <c r="B42" s="271" t="s">
        <v>135</v>
      </c>
      <c r="C42" s="265"/>
      <c r="D42" s="265" t="s">
        <v>582</v>
      </c>
      <c r="E42" s="18"/>
      <c r="F42" s="227" t="str">
        <f>IFERROR(ROUND(AVERAGE(F44:F46),0),"")</f>
        <v/>
      </c>
      <c r="G42" s="210"/>
      <c r="I42" s="278" t="str">
        <f>F42</f>
        <v/>
      </c>
    </row>
    <row r="43" spans="1:9" ht="9.9499999999999993" customHeight="1" x14ac:dyDescent="0.25">
      <c r="A43" s="16"/>
      <c r="B43" s="271"/>
      <c r="C43" s="265"/>
      <c r="D43" s="268"/>
      <c r="E43" s="18"/>
      <c r="F43" s="272"/>
      <c r="G43" s="210"/>
    </row>
    <row r="44" spans="1:9" ht="27.95" customHeight="1" x14ac:dyDescent="0.25">
      <c r="A44" s="16"/>
      <c r="B44" s="275" t="s">
        <v>136</v>
      </c>
      <c r="C44" s="18"/>
      <c r="D44" s="276" t="s">
        <v>583</v>
      </c>
      <c r="E44" s="18"/>
      <c r="F44" s="227"/>
      <c r="G44" s="210"/>
    </row>
    <row r="45" spans="1:9" ht="27.95" customHeight="1" x14ac:dyDescent="0.25">
      <c r="A45" s="16"/>
      <c r="B45" s="275" t="s">
        <v>137</v>
      </c>
      <c r="C45" s="18"/>
      <c r="D45" s="276" t="s">
        <v>584</v>
      </c>
      <c r="E45" s="18"/>
      <c r="F45" s="227"/>
      <c r="G45" s="210"/>
    </row>
    <row r="46" spans="1:9" ht="27.95" customHeight="1" x14ac:dyDescent="0.25">
      <c r="A46" s="16"/>
      <c r="B46" s="275" t="s">
        <v>138</v>
      </c>
      <c r="C46" s="18"/>
      <c r="D46" s="276" t="s">
        <v>585</v>
      </c>
      <c r="E46" s="18"/>
      <c r="F46" s="227"/>
      <c r="G46" s="210"/>
    </row>
    <row r="47" spans="1:9" ht="9.9499999999999993" customHeight="1" x14ac:dyDescent="0.25">
      <c r="A47" s="16"/>
      <c r="B47" s="259"/>
      <c r="C47" s="18"/>
      <c r="D47" s="268"/>
      <c r="E47" s="18"/>
      <c r="F47" s="25"/>
      <c r="G47" s="210"/>
    </row>
    <row r="48" spans="1:9" ht="18" customHeight="1" x14ac:dyDescent="0.25">
      <c r="A48" s="16"/>
      <c r="B48" s="269" t="s">
        <v>139</v>
      </c>
      <c r="C48" s="30"/>
      <c r="D48" s="30" t="s">
        <v>586</v>
      </c>
      <c r="E48" s="18"/>
      <c r="F48" s="25"/>
      <c r="G48" s="210"/>
    </row>
    <row r="49" spans="1:9" ht="27.95" customHeight="1" x14ac:dyDescent="0.25">
      <c r="A49" s="16"/>
      <c r="B49" s="271" t="s">
        <v>140</v>
      </c>
      <c r="C49" s="265"/>
      <c r="D49" s="265" t="s">
        <v>587</v>
      </c>
      <c r="E49" s="18"/>
      <c r="F49" s="227" t="str">
        <f>IFERROR(ROUND(AVERAGE(F51:F55),0),"")</f>
        <v/>
      </c>
      <c r="G49" s="210"/>
      <c r="I49" s="278" t="str">
        <f>F49</f>
        <v/>
      </c>
    </row>
    <row r="50" spans="1:9" ht="9.9499999999999993" customHeight="1" x14ac:dyDescent="0.25">
      <c r="A50" s="16"/>
      <c r="B50" s="271"/>
      <c r="C50" s="265"/>
      <c r="D50" s="268"/>
      <c r="E50" s="18"/>
      <c r="F50" s="272"/>
      <c r="G50" s="210"/>
    </row>
    <row r="51" spans="1:9" ht="27.95" customHeight="1" x14ac:dyDescent="0.25">
      <c r="A51" s="16"/>
      <c r="B51" s="275" t="s">
        <v>141</v>
      </c>
      <c r="C51" s="18"/>
      <c r="D51" s="276" t="s">
        <v>588</v>
      </c>
      <c r="E51" s="18"/>
      <c r="F51" s="227"/>
      <c r="G51" s="210"/>
    </row>
    <row r="52" spans="1:9" ht="27.95" customHeight="1" x14ac:dyDescent="0.25">
      <c r="A52" s="16"/>
      <c r="B52" s="275" t="s">
        <v>142</v>
      </c>
      <c r="C52" s="18"/>
      <c r="D52" s="276" t="s">
        <v>589</v>
      </c>
      <c r="E52" s="18"/>
      <c r="F52" s="227"/>
      <c r="G52" s="210"/>
    </row>
    <row r="53" spans="1:9" ht="27.95" customHeight="1" x14ac:dyDescent="0.25">
      <c r="A53" s="16"/>
      <c r="B53" s="275" t="s">
        <v>143</v>
      </c>
      <c r="C53" s="18"/>
      <c r="D53" s="276" t="s">
        <v>590</v>
      </c>
      <c r="E53" s="18"/>
      <c r="F53" s="227"/>
      <c r="G53" s="210"/>
    </row>
    <row r="54" spans="1:9" ht="27.95" customHeight="1" x14ac:dyDescent="0.25">
      <c r="A54" s="16"/>
      <c r="B54" s="275" t="s">
        <v>144</v>
      </c>
      <c r="C54" s="18"/>
      <c r="D54" s="276" t="s">
        <v>591</v>
      </c>
      <c r="E54" s="18"/>
      <c r="F54" s="227"/>
      <c r="G54" s="210"/>
    </row>
    <row r="55" spans="1:9" ht="27.95" customHeight="1" x14ac:dyDescent="0.25">
      <c r="A55" s="16"/>
      <c r="B55" s="275" t="s">
        <v>145</v>
      </c>
      <c r="C55" s="18"/>
      <c r="D55" s="276" t="s">
        <v>592</v>
      </c>
      <c r="E55" s="18"/>
      <c r="F55" s="227"/>
      <c r="G55" s="210"/>
    </row>
    <row r="56" spans="1:9" ht="9.9499999999999993" customHeight="1" x14ac:dyDescent="0.25">
      <c r="A56" s="16"/>
      <c r="B56" s="259"/>
      <c r="C56" s="18"/>
      <c r="D56" s="268"/>
      <c r="E56" s="18"/>
      <c r="F56" s="272"/>
      <c r="G56" s="210"/>
    </row>
    <row r="57" spans="1:9" ht="27.95" customHeight="1" x14ac:dyDescent="0.25">
      <c r="A57" s="16"/>
      <c r="B57" s="271" t="s">
        <v>146</v>
      </c>
      <c r="C57" s="265"/>
      <c r="D57" s="265" t="s">
        <v>593</v>
      </c>
      <c r="E57" s="18"/>
      <c r="F57" s="227" t="str">
        <f>IFERROR(ROUND(AVERAGE(F59:F63),0),"")</f>
        <v/>
      </c>
      <c r="G57" s="210"/>
      <c r="I57" s="278" t="str">
        <f>F57</f>
        <v/>
      </c>
    </row>
    <row r="58" spans="1:9" ht="9.9499999999999993" customHeight="1" x14ac:dyDescent="0.25">
      <c r="A58" s="16"/>
      <c r="B58" s="271"/>
      <c r="C58" s="265"/>
      <c r="D58" s="268"/>
      <c r="E58" s="18"/>
      <c r="F58" s="272"/>
      <c r="G58" s="210"/>
    </row>
    <row r="59" spans="1:9" ht="27.95" customHeight="1" x14ac:dyDescent="0.25">
      <c r="A59" s="16"/>
      <c r="B59" s="275" t="s">
        <v>147</v>
      </c>
      <c r="C59" s="18"/>
      <c r="D59" s="276" t="s">
        <v>594</v>
      </c>
      <c r="E59" s="18"/>
      <c r="F59" s="227"/>
      <c r="G59" s="210"/>
    </row>
    <row r="60" spans="1:9" ht="27.95" customHeight="1" x14ac:dyDescent="0.25">
      <c r="A60" s="16"/>
      <c r="B60" s="275" t="s">
        <v>148</v>
      </c>
      <c r="C60" s="18"/>
      <c r="D60" s="276" t="s">
        <v>595</v>
      </c>
      <c r="E60" s="18"/>
      <c r="F60" s="227"/>
      <c r="G60" s="210"/>
    </row>
    <row r="61" spans="1:9" ht="27.95" customHeight="1" x14ac:dyDescent="0.25">
      <c r="A61" s="16"/>
      <c r="B61" s="275" t="s">
        <v>149</v>
      </c>
      <c r="C61" s="18"/>
      <c r="D61" s="276" t="s">
        <v>596</v>
      </c>
      <c r="E61" s="18"/>
      <c r="F61" s="227"/>
      <c r="G61" s="210"/>
    </row>
    <row r="62" spans="1:9" ht="27.95" customHeight="1" x14ac:dyDescent="0.25">
      <c r="A62" s="16"/>
      <c r="B62" s="275" t="s">
        <v>150</v>
      </c>
      <c r="C62" s="18"/>
      <c r="D62" s="276" t="s">
        <v>597</v>
      </c>
      <c r="E62" s="18"/>
      <c r="F62" s="227"/>
      <c r="G62" s="210"/>
    </row>
    <row r="63" spans="1:9" ht="27.95" customHeight="1" x14ac:dyDescent="0.25">
      <c r="A63" s="16"/>
      <c r="B63" s="275" t="s">
        <v>151</v>
      </c>
      <c r="C63" s="18"/>
      <c r="D63" s="276" t="s">
        <v>598</v>
      </c>
      <c r="E63" s="18"/>
      <c r="F63" s="227"/>
      <c r="G63" s="210"/>
    </row>
    <row r="64" spans="1:9" ht="9.9499999999999993" customHeight="1" x14ac:dyDescent="0.25">
      <c r="A64" s="16"/>
      <c r="B64" s="259"/>
      <c r="C64" s="18"/>
      <c r="D64" s="268"/>
      <c r="E64" s="18"/>
      <c r="F64" s="272"/>
      <c r="G64" s="210"/>
    </row>
    <row r="65" spans="1:9" ht="27.95" customHeight="1" x14ac:dyDescent="0.25">
      <c r="A65" s="16"/>
      <c r="B65" s="271" t="s">
        <v>152</v>
      </c>
      <c r="C65" s="265"/>
      <c r="D65" s="265" t="s">
        <v>599</v>
      </c>
      <c r="E65" s="18"/>
      <c r="F65" s="227" t="str">
        <f>IFERROR(ROUND(AVERAGE(F67:F71),0),"")</f>
        <v/>
      </c>
      <c r="G65" s="210"/>
      <c r="I65" s="278" t="str">
        <f>F65</f>
        <v/>
      </c>
    </row>
    <row r="66" spans="1:9" ht="9.9499999999999993" customHeight="1" x14ac:dyDescent="0.25">
      <c r="A66" s="16"/>
      <c r="B66" s="271"/>
      <c r="C66" s="265"/>
      <c r="D66" s="268"/>
      <c r="E66" s="18"/>
      <c r="F66" s="272"/>
      <c r="G66" s="210"/>
    </row>
    <row r="67" spans="1:9" ht="27.95" customHeight="1" x14ac:dyDescent="0.25">
      <c r="A67" s="16"/>
      <c r="B67" s="275" t="s">
        <v>153</v>
      </c>
      <c r="C67" s="18"/>
      <c r="D67" s="276" t="s">
        <v>600</v>
      </c>
      <c r="E67" s="18"/>
      <c r="F67" s="227"/>
      <c r="G67" s="210"/>
    </row>
    <row r="68" spans="1:9" ht="27.95" customHeight="1" x14ac:dyDescent="0.25">
      <c r="A68" s="16"/>
      <c r="B68" s="275" t="s">
        <v>154</v>
      </c>
      <c r="C68" s="18"/>
      <c r="D68" s="276" t="s">
        <v>601</v>
      </c>
      <c r="E68" s="18"/>
      <c r="F68" s="227"/>
      <c r="G68" s="210"/>
    </row>
    <row r="69" spans="1:9" ht="27.95" customHeight="1" x14ac:dyDescent="0.25">
      <c r="A69" s="16"/>
      <c r="B69" s="275" t="s">
        <v>155</v>
      </c>
      <c r="C69" s="18"/>
      <c r="D69" s="276" t="s">
        <v>602</v>
      </c>
      <c r="E69" s="18"/>
      <c r="F69" s="227"/>
      <c r="G69" s="210"/>
    </row>
    <row r="70" spans="1:9" ht="27.95" customHeight="1" x14ac:dyDescent="0.25">
      <c r="A70" s="16"/>
      <c r="B70" s="275" t="s">
        <v>156</v>
      </c>
      <c r="C70" s="18"/>
      <c r="D70" s="276" t="s">
        <v>603</v>
      </c>
      <c r="E70" s="18"/>
      <c r="F70" s="227"/>
      <c r="G70" s="210"/>
    </row>
    <row r="71" spans="1:9" ht="27.95" customHeight="1" x14ac:dyDescent="0.25">
      <c r="A71" s="16"/>
      <c r="B71" s="275" t="s">
        <v>157</v>
      </c>
      <c r="C71" s="18"/>
      <c r="D71" s="276" t="s">
        <v>604</v>
      </c>
      <c r="E71" s="18"/>
      <c r="F71" s="227"/>
      <c r="G71" s="210"/>
    </row>
    <row r="72" spans="1:9" ht="9.9499999999999993" customHeight="1" x14ac:dyDescent="0.25">
      <c r="A72" s="16"/>
      <c r="B72" s="259"/>
      <c r="C72" s="18"/>
      <c r="D72" s="268"/>
      <c r="E72" s="18"/>
      <c r="F72" s="272"/>
      <c r="G72" s="210"/>
    </row>
    <row r="73" spans="1:9" ht="27.95" customHeight="1" x14ac:dyDescent="0.25">
      <c r="A73" s="16"/>
      <c r="B73" s="271" t="s">
        <v>158</v>
      </c>
      <c r="C73" s="265"/>
      <c r="D73" s="265" t="s">
        <v>605</v>
      </c>
      <c r="E73" s="18"/>
      <c r="F73" s="227" t="str">
        <f>IFERROR(ROUND(AVERAGE(F75:F79),0),"")</f>
        <v/>
      </c>
      <c r="G73" s="210"/>
      <c r="I73" s="278" t="str">
        <f>F73</f>
        <v/>
      </c>
    </row>
    <row r="74" spans="1:9" ht="9.9499999999999993" customHeight="1" x14ac:dyDescent="0.25">
      <c r="A74" s="16"/>
      <c r="B74" s="271"/>
      <c r="C74" s="265"/>
      <c r="D74" s="268"/>
      <c r="E74" s="18"/>
      <c r="F74" s="272"/>
      <c r="G74" s="210"/>
    </row>
    <row r="75" spans="1:9" ht="27.95" customHeight="1" x14ac:dyDescent="0.25">
      <c r="A75" s="16"/>
      <c r="B75" s="275" t="s">
        <v>165</v>
      </c>
      <c r="C75" s="18"/>
      <c r="D75" s="276" t="s">
        <v>606</v>
      </c>
      <c r="E75" s="18"/>
      <c r="F75" s="227"/>
      <c r="G75" s="210"/>
    </row>
    <row r="76" spans="1:9" ht="27.95" customHeight="1" x14ac:dyDescent="0.25">
      <c r="A76" s="16"/>
      <c r="B76" s="275" t="s">
        <v>166</v>
      </c>
      <c r="C76" s="18"/>
      <c r="D76" s="276" t="s">
        <v>607</v>
      </c>
      <c r="E76" s="18"/>
      <c r="F76" s="227"/>
      <c r="G76" s="210"/>
    </row>
    <row r="77" spans="1:9" ht="27.95" customHeight="1" x14ac:dyDescent="0.25">
      <c r="A77" s="16"/>
      <c r="B77" s="275" t="s">
        <v>167</v>
      </c>
      <c r="C77" s="18"/>
      <c r="D77" s="276" t="s">
        <v>608</v>
      </c>
      <c r="E77" s="18"/>
      <c r="F77" s="227"/>
      <c r="G77" s="210"/>
    </row>
    <row r="78" spans="1:9" ht="27.95" customHeight="1" x14ac:dyDescent="0.25">
      <c r="A78" s="16"/>
      <c r="B78" s="275" t="s">
        <v>168</v>
      </c>
      <c r="C78" s="18"/>
      <c r="D78" s="276" t="s">
        <v>609</v>
      </c>
      <c r="E78" s="18"/>
      <c r="F78" s="227"/>
      <c r="G78" s="210"/>
    </row>
    <row r="79" spans="1:9" ht="27.95" customHeight="1" x14ac:dyDescent="0.25">
      <c r="A79" s="16"/>
      <c r="B79" s="275" t="s">
        <v>169</v>
      </c>
      <c r="C79" s="18"/>
      <c r="D79" s="276" t="s">
        <v>610</v>
      </c>
      <c r="E79" s="18"/>
      <c r="F79" s="227"/>
      <c r="G79" s="210"/>
    </row>
    <row r="80" spans="1:9" ht="9.9499999999999993" customHeight="1" x14ac:dyDescent="0.25">
      <c r="A80" s="16"/>
      <c r="B80" s="259"/>
      <c r="C80" s="18"/>
      <c r="D80" s="268"/>
      <c r="E80" s="18"/>
      <c r="F80" s="272"/>
      <c r="G80" s="210"/>
    </row>
    <row r="81" spans="1:9" ht="27.95" customHeight="1" x14ac:dyDescent="0.25">
      <c r="A81" s="16"/>
      <c r="B81" s="271" t="s">
        <v>159</v>
      </c>
      <c r="C81" s="265"/>
      <c r="D81" s="265" t="s">
        <v>611</v>
      </c>
      <c r="E81" s="18"/>
      <c r="F81" s="227" t="str">
        <f>IFERROR(ROUND(AVERAGE(F83:F87),0),"")</f>
        <v/>
      </c>
      <c r="G81" s="210"/>
      <c r="I81" s="278" t="str">
        <f>F81</f>
        <v/>
      </c>
    </row>
    <row r="82" spans="1:9" ht="9.9499999999999993" customHeight="1" x14ac:dyDescent="0.25">
      <c r="A82" s="16"/>
      <c r="B82" s="271"/>
      <c r="C82" s="265"/>
      <c r="D82" s="268"/>
      <c r="E82" s="18"/>
      <c r="F82" s="272"/>
      <c r="G82" s="210"/>
    </row>
    <row r="83" spans="1:9" ht="27.95" customHeight="1" x14ac:dyDescent="0.25">
      <c r="A83" s="16"/>
      <c r="B83" s="275" t="s">
        <v>160</v>
      </c>
      <c r="C83" s="18"/>
      <c r="D83" s="276" t="s">
        <v>613</v>
      </c>
      <c r="E83" s="18"/>
      <c r="F83" s="227"/>
      <c r="G83" s="210"/>
    </row>
    <row r="84" spans="1:9" ht="27.95" customHeight="1" x14ac:dyDescent="0.25">
      <c r="A84" s="16"/>
      <c r="B84" s="275" t="s">
        <v>161</v>
      </c>
      <c r="C84" s="18"/>
      <c r="D84" s="276" t="s">
        <v>614</v>
      </c>
      <c r="E84" s="18"/>
      <c r="F84" s="227"/>
      <c r="G84" s="210"/>
    </row>
    <row r="85" spans="1:9" ht="27.95" customHeight="1" x14ac:dyDescent="0.25">
      <c r="A85" s="16"/>
      <c r="B85" s="275" t="s">
        <v>162</v>
      </c>
      <c r="C85" s="18"/>
      <c r="D85" s="276" t="s">
        <v>615</v>
      </c>
      <c r="E85" s="18"/>
      <c r="F85" s="227"/>
      <c r="G85" s="210"/>
    </row>
    <row r="86" spans="1:9" ht="27.95" customHeight="1" x14ac:dyDescent="0.25">
      <c r="A86" s="16"/>
      <c r="B86" s="275" t="s">
        <v>163</v>
      </c>
      <c r="C86" s="18"/>
      <c r="D86" s="276" t="s">
        <v>616</v>
      </c>
      <c r="E86" s="18"/>
      <c r="F86" s="227"/>
      <c r="G86" s="210"/>
    </row>
    <row r="87" spans="1:9" ht="27.95" customHeight="1" x14ac:dyDescent="0.25">
      <c r="A87" s="16"/>
      <c r="B87" s="275" t="s">
        <v>164</v>
      </c>
      <c r="C87" s="18"/>
      <c r="D87" s="276" t="s">
        <v>617</v>
      </c>
      <c r="E87" s="18"/>
      <c r="F87" s="227"/>
      <c r="G87" s="210"/>
    </row>
    <row r="88" spans="1:9" ht="9.9499999999999993" customHeight="1" x14ac:dyDescent="0.25">
      <c r="A88" s="16"/>
      <c r="B88" s="259"/>
      <c r="C88" s="18"/>
      <c r="D88" s="268"/>
      <c r="E88" s="18"/>
      <c r="F88" s="272"/>
      <c r="G88" s="210"/>
    </row>
    <row r="89" spans="1:9" ht="27.95" customHeight="1" x14ac:dyDescent="0.25">
      <c r="A89" s="16"/>
      <c r="B89" s="271" t="s">
        <v>170</v>
      </c>
      <c r="C89" s="265"/>
      <c r="D89" s="265" t="s">
        <v>612</v>
      </c>
      <c r="E89" s="18"/>
      <c r="F89" s="227" t="str">
        <f>IFERROR(ROUND(AVERAGE(F91:F95),0),"")</f>
        <v/>
      </c>
      <c r="G89" s="210"/>
      <c r="I89" s="278" t="str">
        <f>F89</f>
        <v/>
      </c>
    </row>
    <row r="90" spans="1:9" ht="9.9499999999999993" customHeight="1" x14ac:dyDescent="0.25">
      <c r="A90" s="16"/>
      <c r="B90" s="271"/>
      <c r="C90" s="265"/>
      <c r="D90" s="268"/>
      <c r="E90" s="18"/>
      <c r="F90" s="272"/>
      <c r="G90" s="210"/>
    </row>
    <row r="91" spans="1:9" ht="27.95" customHeight="1" x14ac:dyDescent="0.25">
      <c r="A91" s="16"/>
      <c r="B91" s="275" t="s">
        <v>171</v>
      </c>
      <c r="C91" s="18"/>
      <c r="D91" s="276" t="s">
        <v>618</v>
      </c>
      <c r="E91" s="18"/>
      <c r="F91" s="227"/>
      <c r="G91" s="210"/>
    </row>
    <row r="92" spans="1:9" ht="27.95" customHeight="1" x14ac:dyDescent="0.25">
      <c r="A92" s="16"/>
      <c r="B92" s="275" t="s">
        <v>172</v>
      </c>
      <c r="C92" s="18"/>
      <c r="D92" s="276" t="s">
        <v>619</v>
      </c>
      <c r="E92" s="18"/>
      <c r="F92" s="227"/>
      <c r="G92" s="210"/>
    </row>
    <row r="93" spans="1:9" ht="27.95" customHeight="1" x14ac:dyDescent="0.25">
      <c r="A93" s="16"/>
      <c r="B93" s="275" t="s">
        <v>173</v>
      </c>
      <c r="C93" s="18"/>
      <c r="D93" s="276" t="s">
        <v>620</v>
      </c>
      <c r="E93" s="18"/>
      <c r="F93" s="227"/>
      <c r="G93" s="210"/>
    </row>
    <row r="94" spans="1:9" ht="27.95" customHeight="1" x14ac:dyDescent="0.25">
      <c r="A94" s="16"/>
      <c r="B94" s="275" t="s">
        <v>174</v>
      </c>
      <c r="C94" s="18"/>
      <c r="D94" s="276" t="s">
        <v>621</v>
      </c>
      <c r="E94" s="18"/>
      <c r="F94" s="227"/>
      <c r="G94" s="210"/>
    </row>
    <row r="95" spans="1:9" ht="27.95" customHeight="1" x14ac:dyDescent="0.25">
      <c r="A95" s="16"/>
      <c r="B95" s="275" t="s">
        <v>175</v>
      </c>
      <c r="C95" s="18"/>
      <c r="D95" s="276" t="s">
        <v>622</v>
      </c>
      <c r="E95" s="18"/>
      <c r="F95" s="227"/>
      <c r="G95" s="210"/>
    </row>
    <row r="96" spans="1:9" ht="9.9499999999999993" customHeight="1" x14ac:dyDescent="0.25">
      <c r="A96" s="16"/>
      <c r="B96" s="259"/>
      <c r="C96" s="18"/>
      <c r="D96" s="268"/>
      <c r="E96" s="18"/>
      <c r="F96" s="272"/>
      <c r="G96" s="210"/>
    </row>
    <row r="97" spans="1:9" ht="27.95" customHeight="1" x14ac:dyDescent="0.25">
      <c r="A97" s="16"/>
      <c r="B97" s="271" t="s">
        <v>176</v>
      </c>
      <c r="C97" s="265"/>
      <c r="D97" s="265" t="s">
        <v>623</v>
      </c>
      <c r="E97" s="18"/>
      <c r="F97" s="227" t="str">
        <f>IFERROR(ROUND(AVERAGE(F99:F102),0),"")</f>
        <v/>
      </c>
      <c r="G97" s="210"/>
      <c r="I97" s="278" t="str">
        <f>F97</f>
        <v/>
      </c>
    </row>
    <row r="98" spans="1:9" ht="9.9499999999999993" customHeight="1" x14ac:dyDescent="0.25">
      <c r="A98" s="16"/>
      <c r="B98" s="271"/>
      <c r="C98" s="265"/>
      <c r="D98" s="268"/>
      <c r="E98" s="18"/>
      <c r="F98" s="272"/>
      <c r="G98" s="210"/>
    </row>
    <row r="99" spans="1:9" ht="27.95" customHeight="1" x14ac:dyDescent="0.25">
      <c r="A99" s="16"/>
      <c r="B99" s="275" t="s">
        <v>177</v>
      </c>
      <c r="C99" s="18"/>
      <c r="D99" s="276" t="s">
        <v>624</v>
      </c>
      <c r="E99" s="18"/>
      <c r="F99" s="227"/>
      <c r="G99" s="210"/>
    </row>
    <row r="100" spans="1:9" ht="27.95" customHeight="1" x14ac:dyDescent="0.25">
      <c r="A100" s="16"/>
      <c r="B100" s="275" t="s">
        <v>178</v>
      </c>
      <c r="C100" s="18"/>
      <c r="D100" s="276" t="s">
        <v>625</v>
      </c>
      <c r="E100" s="18"/>
      <c r="F100" s="227"/>
      <c r="G100" s="210"/>
    </row>
    <row r="101" spans="1:9" ht="27.95" customHeight="1" x14ac:dyDescent="0.25">
      <c r="A101" s="16"/>
      <c r="B101" s="275" t="s">
        <v>179</v>
      </c>
      <c r="C101" s="18"/>
      <c r="D101" s="276" t="s">
        <v>626</v>
      </c>
      <c r="E101" s="18"/>
      <c r="F101" s="227"/>
      <c r="G101" s="210"/>
    </row>
    <row r="102" spans="1:9" ht="27.95" customHeight="1" x14ac:dyDescent="0.25">
      <c r="A102" s="16"/>
      <c r="B102" s="275" t="s">
        <v>180</v>
      </c>
      <c r="C102" s="18"/>
      <c r="D102" s="276" t="s">
        <v>627</v>
      </c>
      <c r="E102" s="18"/>
      <c r="F102" s="227"/>
      <c r="G102" s="210"/>
    </row>
    <row r="103" spans="1:9" ht="9.9499999999999993" customHeight="1" x14ac:dyDescent="0.25">
      <c r="A103" s="16"/>
      <c r="B103" s="259"/>
      <c r="C103" s="18"/>
      <c r="D103" s="268"/>
      <c r="E103" s="18"/>
      <c r="F103" s="272"/>
      <c r="G103" s="210"/>
    </row>
    <row r="104" spans="1:9" ht="27.95" customHeight="1" x14ac:dyDescent="0.25">
      <c r="A104" s="16"/>
      <c r="B104" s="271" t="s">
        <v>181</v>
      </c>
      <c r="C104" s="265"/>
      <c r="D104" s="265" t="s">
        <v>628</v>
      </c>
      <c r="E104" s="18"/>
      <c r="F104" s="227" t="str">
        <f>IFERROR(ROUND(AVERAGE(F106:F110),0),"")</f>
        <v/>
      </c>
      <c r="G104" s="210"/>
      <c r="I104" s="278" t="str">
        <f>F104</f>
        <v/>
      </c>
    </row>
    <row r="105" spans="1:9" ht="9.9499999999999993" customHeight="1" x14ac:dyDescent="0.25">
      <c r="A105" s="16"/>
      <c r="B105" s="271"/>
      <c r="C105" s="265"/>
      <c r="D105" s="268"/>
      <c r="E105" s="18"/>
      <c r="F105" s="272"/>
      <c r="G105" s="210"/>
    </row>
    <row r="106" spans="1:9" ht="27.95" customHeight="1" x14ac:dyDescent="0.25">
      <c r="A106" s="16"/>
      <c r="B106" s="275" t="s">
        <v>182</v>
      </c>
      <c r="C106" s="18"/>
      <c r="D106" s="276" t="s">
        <v>629</v>
      </c>
      <c r="E106" s="18"/>
      <c r="F106" s="227"/>
      <c r="G106" s="210"/>
    </row>
    <row r="107" spans="1:9" ht="27.95" customHeight="1" x14ac:dyDescent="0.25">
      <c r="A107" s="16"/>
      <c r="B107" s="275" t="s">
        <v>183</v>
      </c>
      <c r="C107" s="18"/>
      <c r="D107" s="276" t="s">
        <v>630</v>
      </c>
      <c r="E107" s="18"/>
      <c r="F107" s="227"/>
      <c r="G107" s="210"/>
    </row>
    <row r="108" spans="1:9" ht="27.95" customHeight="1" x14ac:dyDescent="0.25">
      <c r="A108" s="16"/>
      <c r="B108" s="275" t="s">
        <v>184</v>
      </c>
      <c r="C108" s="18"/>
      <c r="D108" s="276" t="s">
        <v>631</v>
      </c>
      <c r="E108" s="18"/>
      <c r="F108" s="227"/>
      <c r="G108" s="210"/>
    </row>
    <row r="109" spans="1:9" ht="27.95" customHeight="1" x14ac:dyDescent="0.25">
      <c r="A109" s="16"/>
      <c r="B109" s="275" t="s">
        <v>185</v>
      </c>
      <c r="C109" s="18"/>
      <c r="D109" s="276" t="s">
        <v>632</v>
      </c>
      <c r="E109" s="18"/>
      <c r="F109" s="227"/>
      <c r="G109" s="210"/>
    </row>
    <row r="110" spans="1:9" ht="27.95" customHeight="1" x14ac:dyDescent="0.25">
      <c r="A110" s="16"/>
      <c r="B110" s="275" t="s">
        <v>186</v>
      </c>
      <c r="C110" s="18"/>
      <c r="D110" s="276" t="s">
        <v>633</v>
      </c>
      <c r="E110" s="18"/>
      <c r="F110" s="227"/>
      <c r="G110" s="210"/>
    </row>
    <row r="111" spans="1:9" ht="9.9499999999999993" customHeight="1" x14ac:dyDescent="0.25">
      <c r="A111" s="16"/>
      <c r="B111" s="259"/>
      <c r="C111" s="18"/>
      <c r="D111" s="268"/>
      <c r="E111" s="18"/>
      <c r="F111" s="272"/>
      <c r="G111" s="210"/>
    </row>
    <row r="112" spans="1:9" ht="27.95" customHeight="1" x14ac:dyDescent="0.25">
      <c r="A112" s="16"/>
      <c r="B112" s="271" t="s">
        <v>187</v>
      </c>
      <c r="C112" s="265"/>
      <c r="D112" s="265" t="s">
        <v>634</v>
      </c>
      <c r="E112" s="18"/>
      <c r="F112" s="227" t="str">
        <f>IFERROR(ROUND(AVERAGE(F114:F118),0),"")</f>
        <v/>
      </c>
      <c r="G112" s="210"/>
      <c r="I112" s="278" t="str">
        <f>F112</f>
        <v/>
      </c>
    </row>
    <row r="113" spans="1:9" ht="9.9499999999999993" customHeight="1" x14ac:dyDescent="0.25">
      <c r="A113" s="16"/>
      <c r="B113" s="271"/>
      <c r="C113" s="265"/>
      <c r="D113" s="268"/>
      <c r="E113" s="18"/>
      <c r="F113" s="272"/>
      <c r="G113" s="210"/>
    </row>
    <row r="114" spans="1:9" ht="27.95" customHeight="1" x14ac:dyDescent="0.25">
      <c r="A114" s="16"/>
      <c r="B114" s="275" t="s">
        <v>188</v>
      </c>
      <c r="C114" s="18"/>
      <c r="D114" s="276" t="s">
        <v>636</v>
      </c>
      <c r="E114" s="18"/>
      <c r="F114" s="227"/>
      <c r="G114" s="210"/>
    </row>
    <row r="115" spans="1:9" ht="27.95" customHeight="1" x14ac:dyDescent="0.25">
      <c r="A115" s="16"/>
      <c r="B115" s="275" t="s">
        <v>189</v>
      </c>
      <c r="C115" s="18"/>
      <c r="D115" s="276" t="s">
        <v>637</v>
      </c>
      <c r="E115" s="18"/>
      <c r="F115" s="227"/>
      <c r="G115" s="210"/>
    </row>
    <row r="116" spans="1:9" ht="27.95" customHeight="1" x14ac:dyDescent="0.25">
      <c r="A116" s="16"/>
      <c r="B116" s="275" t="s">
        <v>190</v>
      </c>
      <c r="C116" s="18"/>
      <c r="D116" s="276" t="s">
        <v>638</v>
      </c>
      <c r="E116" s="18"/>
      <c r="F116" s="227"/>
      <c r="G116" s="210"/>
    </row>
    <row r="117" spans="1:9" ht="27.95" customHeight="1" x14ac:dyDescent="0.25">
      <c r="A117" s="16"/>
      <c r="B117" s="275" t="s">
        <v>191</v>
      </c>
      <c r="C117" s="18"/>
      <c r="D117" s="276" t="s">
        <v>639</v>
      </c>
      <c r="E117" s="18"/>
      <c r="F117" s="227"/>
      <c r="G117" s="210"/>
    </row>
    <row r="118" spans="1:9" ht="27.95" customHeight="1" x14ac:dyDescent="0.25">
      <c r="A118" s="16"/>
      <c r="B118" s="275" t="s">
        <v>192</v>
      </c>
      <c r="C118" s="18"/>
      <c r="D118" s="276" t="s">
        <v>640</v>
      </c>
      <c r="E118" s="18"/>
      <c r="F118" s="227"/>
      <c r="G118" s="210"/>
    </row>
    <row r="119" spans="1:9" ht="9.9499999999999993" customHeight="1" x14ac:dyDescent="0.25">
      <c r="A119" s="16"/>
      <c r="B119" s="259"/>
      <c r="C119" s="18"/>
      <c r="D119" s="268"/>
      <c r="E119" s="18"/>
      <c r="F119" s="272"/>
      <c r="G119" s="210"/>
    </row>
    <row r="120" spans="1:9" ht="27.95" customHeight="1" x14ac:dyDescent="0.25">
      <c r="A120" s="16"/>
      <c r="B120" s="271" t="s">
        <v>193</v>
      </c>
      <c r="C120" s="265"/>
      <c r="D120" s="265" t="s">
        <v>635</v>
      </c>
      <c r="E120" s="18"/>
      <c r="F120" s="227" t="str">
        <f>IFERROR(ROUND(AVERAGE(F122:F126),0),"")</f>
        <v/>
      </c>
      <c r="G120" s="210"/>
      <c r="I120" s="278" t="str">
        <f>F120</f>
        <v/>
      </c>
    </row>
    <row r="121" spans="1:9" ht="9.9499999999999993" customHeight="1" x14ac:dyDescent="0.25">
      <c r="A121" s="16"/>
      <c r="B121" s="271"/>
      <c r="C121" s="265"/>
      <c r="D121" s="268"/>
      <c r="E121" s="18"/>
      <c r="F121" s="272"/>
      <c r="G121" s="210"/>
    </row>
    <row r="122" spans="1:9" ht="27.95" customHeight="1" x14ac:dyDescent="0.25">
      <c r="A122" s="16"/>
      <c r="B122" s="275" t="s">
        <v>194</v>
      </c>
      <c r="C122" s="18"/>
      <c r="D122" s="276" t="s">
        <v>641</v>
      </c>
      <c r="E122" s="18"/>
      <c r="F122" s="227"/>
      <c r="G122" s="210"/>
    </row>
    <row r="123" spans="1:9" ht="27.95" customHeight="1" x14ac:dyDescent="0.25">
      <c r="A123" s="16"/>
      <c r="B123" s="275" t="s">
        <v>195</v>
      </c>
      <c r="C123" s="18"/>
      <c r="D123" s="276" t="s">
        <v>642</v>
      </c>
      <c r="E123" s="18"/>
      <c r="F123" s="227"/>
      <c r="G123" s="210"/>
    </row>
    <row r="124" spans="1:9" ht="27.95" customHeight="1" x14ac:dyDescent="0.25">
      <c r="A124" s="16"/>
      <c r="B124" s="275" t="s">
        <v>196</v>
      </c>
      <c r="C124" s="18"/>
      <c r="D124" s="276" t="s">
        <v>643</v>
      </c>
      <c r="E124" s="18"/>
      <c r="F124" s="227"/>
      <c r="G124" s="210"/>
    </row>
    <row r="125" spans="1:9" ht="27.95" customHeight="1" x14ac:dyDescent="0.25">
      <c r="A125" s="16"/>
      <c r="B125" s="275" t="s">
        <v>197</v>
      </c>
      <c r="C125" s="18"/>
      <c r="D125" s="276" t="s">
        <v>644</v>
      </c>
      <c r="E125" s="18"/>
      <c r="F125" s="227"/>
      <c r="G125" s="210"/>
    </row>
    <row r="126" spans="1:9" ht="27.95" customHeight="1" x14ac:dyDescent="0.25">
      <c r="A126" s="16"/>
      <c r="B126" s="275" t="s">
        <v>198</v>
      </c>
      <c r="C126" s="18"/>
      <c r="D126" s="276" t="s">
        <v>645</v>
      </c>
      <c r="E126" s="18"/>
      <c r="F126" s="227"/>
      <c r="G126" s="210"/>
    </row>
    <row r="127" spans="1:9" ht="9.9499999999999993" customHeight="1" x14ac:dyDescent="0.25">
      <c r="A127" s="16"/>
      <c r="B127" s="259"/>
      <c r="C127" s="18"/>
      <c r="D127" s="268"/>
      <c r="E127" s="18"/>
      <c r="F127" s="25"/>
      <c r="G127" s="210"/>
    </row>
    <row r="128" spans="1:9" ht="18" customHeight="1" x14ac:dyDescent="0.25">
      <c r="A128" s="16"/>
      <c r="B128" s="269" t="s">
        <v>199</v>
      </c>
      <c r="C128" s="30"/>
      <c r="D128" s="30" t="s">
        <v>646</v>
      </c>
      <c r="E128" s="18"/>
      <c r="F128" s="25"/>
      <c r="G128" s="210"/>
    </row>
    <row r="129" spans="1:9" ht="27.95" customHeight="1" x14ac:dyDescent="0.25">
      <c r="A129" s="16"/>
      <c r="B129" s="271" t="s">
        <v>200</v>
      </c>
      <c r="C129" s="265"/>
      <c r="D129" s="265" t="s">
        <v>647</v>
      </c>
      <c r="E129" s="18"/>
      <c r="F129" s="227" t="str">
        <f>IFERROR(ROUND(AVERAGE(F131:F135),0),"")</f>
        <v/>
      </c>
      <c r="G129" s="210"/>
      <c r="I129" s="278" t="str">
        <f>F129</f>
        <v/>
      </c>
    </row>
    <row r="130" spans="1:9" ht="9.9499999999999993" customHeight="1" x14ac:dyDescent="0.25">
      <c r="A130" s="16"/>
      <c r="B130" s="271"/>
      <c r="C130" s="265"/>
      <c r="D130" s="268"/>
      <c r="E130" s="18"/>
      <c r="F130" s="25"/>
      <c r="G130" s="210"/>
    </row>
    <row r="131" spans="1:9" ht="27.95" customHeight="1" x14ac:dyDescent="0.25">
      <c r="A131" s="16"/>
      <c r="B131" s="275" t="s">
        <v>201</v>
      </c>
      <c r="C131" s="18"/>
      <c r="D131" s="276" t="s">
        <v>648</v>
      </c>
      <c r="E131" s="18"/>
      <c r="F131" s="227"/>
      <c r="G131" s="210"/>
    </row>
    <row r="132" spans="1:9" ht="27.95" customHeight="1" x14ac:dyDescent="0.25">
      <c r="A132" s="16"/>
      <c r="B132" s="275" t="s">
        <v>202</v>
      </c>
      <c r="C132" s="18"/>
      <c r="D132" s="276" t="s">
        <v>649</v>
      </c>
      <c r="E132" s="18"/>
      <c r="F132" s="227"/>
      <c r="G132" s="210"/>
    </row>
    <row r="133" spans="1:9" ht="27.95" customHeight="1" x14ac:dyDescent="0.25">
      <c r="A133" s="16"/>
      <c r="B133" s="275" t="s">
        <v>203</v>
      </c>
      <c r="C133" s="18"/>
      <c r="D133" s="276" t="s">
        <v>650</v>
      </c>
      <c r="E133" s="18"/>
      <c r="F133" s="227"/>
      <c r="G133" s="210"/>
    </row>
    <row r="134" spans="1:9" ht="27.95" customHeight="1" x14ac:dyDescent="0.25">
      <c r="A134" s="16"/>
      <c r="B134" s="275" t="s">
        <v>204</v>
      </c>
      <c r="C134" s="18"/>
      <c r="D134" s="276" t="s">
        <v>651</v>
      </c>
      <c r="E134" s="18"/>
      <c r="F134" s="227"/>
      <c r="G134" s="210"/>
    </row>
    <row r="135" spans="1:9" ht="27.95" customHeight="1" x14ac:dyDescent="0.25">
      <c r="A135" s="16"/>
      <c r="B135" s="275" t="s">
        <v>205</v>
      </c>
      <c r="C135" s="18"/>
      <c r="D135" s="276" t="s">
        <v>652</v>
      </c>
      <c r="E135" s="18"/>
      <c r="F135" s="227"/>
      <c r="G135" s="210"/>
    </row>
    <row r="136" spans="1:9" ht="9.9499999999999993" customHeight="1" x14ac:dyDescent="0.25">
      <c r="A136" s="16"/>
      <c r="B136" s="259"/>
      <c r="C136" s="18"/>
      <c r="D136" s="268"/>
      <c r="E136" s="18"/>
      <c r="F136" s="25"/>
      <c r="G136" s="210"/>
    </row>
    <row r="137" spans="1:9" ht="27.95" customHeight="1" x14ac:dyDescent="0.25">
      <c r="A137" s="16"/>
      <c r="B137" s="271" t="s">
        <v>206</v>
      </c>
      <c r="C137" s="265"/>
      <c r="D137" s="265" t="s">
        <v>653</v>
      </c>
      <c r="E137" s="18"/>
      <c r="F137" s="227" t="str">
        <f>IFERROR(ROUND(AVERAGE(F139:F141),0),"")</f>
        <v/>
      </c>
      <c r="G137" s="210"/>
      <c r="I137" s="278" t="str">
        <f>F137</f>
        <v/>
      </c>
    </row>
    <row r="138" spans="1:9" ht="9.9499999999999993" customHeight="1" x14ac:dyDescent="0.25">
      <c r="A138" s="16"/>
      <c r="B138" s="271"/>
      <c r="C138" s="265"/>
      <c r="D138" s="268"/>
      <c r="E138" s="18"/>
      <c r="F138" s="25"/>
      <c r="G138" s="210"/>
    </row>
    <row r="139" spans="1:9" ht="27.95" customHeight="1" x14ac:dyDescent="0.25">
      <c r="A139" s="16"/>
      <c r="B139" s="275" t="s">
        <v>207</v>
      </c>
      <c r="C139" s="18"/>
      <c r="D139" s="276" t="s">
        <v>654</v>
      </c>
      <c r="E139" s="18"/>
      <c r="F139" s="227"/>
      <c r="G139" s="210"/>
    </row>
    <row r="140" spans="1:9" ht="27.95" customHeight="1" x14ac:dyDescent="0.25">
      <c r="A140" s="16"/>
      <c r="B140" s="275" t="s">
        <v>208</v>
      </c>
      <c r="C140" s="18"/>
      <c r="D140" s="276" t="s">
        <v>655</v>
      </c>
      <c r="E140" s="18"/>
      <c r="F140" s="227"/>
      <c r="G140" s="210"/>
    </row>
    <row r="141" spans="1:9" ht="27.95" customHeight="1" x14ac:dyDescent="0.25">
      <c r="A141" s="16"/>
      <c r="B141" s="275" t="s">
        <v>209</v>
      </c>
      <c r="C141" s="18"/>
      <c r="D141" s="276" t="s">
        <v>656</v>
      </c>
      <c r="E141" s="18"/>
      <c r="F141" s="227"/>
      <c r="G141" s="210"/>
    </row>
    <row r="142" spans="1:9" ht="9.9499999999999993" customHeight="1" x14ac:dyDescent="0.25">
      <c r="A142" s="16"/>
      <c r="B142" s="259"/>
      <c r="C142" s="18"/>
      <c r="D142" s="268"/>
      <c r="E142" s="18"/>
      <c r="F142" s="25"/>
      <c r="G142" s="210"/>
    </row>
    <row r="143" spans="1:9" ht="27.95" customHeight="1" x14ac:dyDescent="0.25">
      <c r="A143" s="16"/>
      <c r="B143" s="271" t="s">
        <v>210</v>
      </c>
      <c r="C143" s="265"/>
      <c r="D143" s="265" t="s">
        <v>657</v>
      </c>
      <c r="E143" s="18"/>
      <c r="F143" s="227" t="str">
        <f>IFERROR(ROUND(AVERAGE(F145:F148),0),"")</f>
        <v/>
      </c>
      <c r="G143" s="210"/>
      <c r="I143" s="278" t="str">
        <f>F143</f>
        <v/>
      </c>
    </row>
    <row r="144" spans="1:9" ht="9.9499999999999993" customHeight="1" x14ac:dyDescent="0.25">
      <c r="A144" s="16"/>
      <c r="B144" s="271"/>
      <c r="C144" s="265"/>
      <c r="D144" s="268"/>
      <c r="E144" s="18"/>
      <c r="F144" s="25"/>
      <c r="G144" s="210"/>
    </row>
    <row r="145" spans="1:9" ht="27.95" customHeight="1" x14ac:dyDescent="0.25">
      <c r="A145" s="16"/>
      <c r="B145" s="275" t="s">
        <v>211</v>
      </c>
      <c r="C145" s="18"/>
      <c r="D145" s="276" t="s">
        <v>658</v>
      </c>
      <c r="E145" s="18"/>
      <c r="F145" s="227"/>
      <c r="G145" s="210"/>
    </row>
    <row r="146" spans="1:9" ht="27.95" customHeight="1" x14ac:dyDescent="0.25">
      <c r="A146" s="16"/>
      <c r="B146" s="275" t="s">
        <v>212</v>
      </c>
      <c r="C146" s="18"/>
      <c r="D146" s="276" t="s">
        <v>659</v>
      </c>
      <c r="E146" s="18"/>
      <c r="F146" s="227"/>
      <c r="G146" s="210"/>
    </row>
    <row r="147" spans="1:9" ht="27.95" customHeight="1" x14ac:dyDescent="0.25">
      <c r="A147" s="16"/>
      <c r="B147" s="275" t="s">
        <v>213</v>
      </c>
      <c r="C147" s="18"/>
      <c r="D147" s="276" t="s">
        <v>660</v>
      </c>
      <c r="E147" s="18"/>
      <c r="F147" s="227"/>
      <c r="G147" s="210"/>
    </row>
    <row r="148" spans="1:9" ht="27.95" customHeight="1" x14ac:dyDescent="0.25">
      <c r="A148" s="16"/>
      <c r="B148" s="275" t="s">
        <v>214</v>
      </c>
      <c r="C148" s="18"/>
      <c r="D148" s="276" t="s">
        <v>661</v>
      </c>
      <c r="E148" s="18"/>
      <c r="F148" s="227"/>
      <c r="G148" s="210"/>
    </row>
    <row r="149" spans="1:9" ht="9.9499999999999993" customHeight="1" x14ac:dyDescent="0.25">
      <c r="A149" s="16"/>
      <c r="B149" s="259"/>
      <c r="C149" s="18"/>
      <c r="D149" s="268"/>
      <c r="E149" s="18"/>
      <c r="F149" s="25"/>
      <c r="G149" s="210"/>
    </row>
    <row r="150" spans="1:9" ht="27.95" customHeight="1" x14ac:dyDescent="0.25">
      <c r="A150" s="16"/>
      <c r="B150" s="271" t="s">
        <v>215</v>
      </c>
      <c r="C150" s="265"/>
      <c r="D150" s="265" t="s">
        <v>662</v>
      </c>
      <c r="E150" s="18"/>
      <c r="F150" s="227" t="str">
        <f>IFERROR(ROUND(AVERAGE(F152:F156),0),"")</f>
        <v/>
      </c>
      <c r="G150" s="210"/>
      <c r="I150" s="278" t="str">
        <f>F150</f>
        <v/>
      </c>
    </row>
    <row r="151" spans="1:9" ht="9.9499999999999993" customHeight="1" x14ac:dyDescent="0.25">
      <c r="A151" s="16"/>
      <c r="B151" s="271"/>
      <c r="C151" s="265"/>
      <c r="D151" s="268"/>
      <c r="E151" s="18"/>
      <c r="F151" s="25"/>
      <c r="G151" s="210"/>
    </row>
    <row r="152" spans="1:9" ht="27.95" customHeight="1" x14ac:dyDescent="0.25">
      <c r="A152" s="16"/>
      <c r="B152" s="275" t="s">
        <v>216</v>
      </c>
      <c r="C152" s="18"/>
      <c r="D152" s="276" t="s">
        <v>663</v>
      </c>
      <c r="E152" s="18"/>
      <c r="F152" s="227"/>
      <c r="G152" s="210"/>
    </row>
    <row r="153" spans="1:9" ht="27.95" customHeight="1" x14ac:dyDescent="0.25">
      <c r="A153" s="16"/>
      <c r="B153" s="275" t="s">
        <v>217</v>
      </c>
      <c r="C153" s="18"/>
      <c r="D153" s="276" t="s">
        <v>664</v>
      </c>
      <c r="E153" s="18"/>
      <c r="F153" s="227"/>
      <c r="G153" s="210"/>
    </row>
    <row r="154" spans="1:9" ht="27.95" customHeight="1" x14ac:dyDescent="0.25">
      <c r="A154" s="16"/>
      <c r="B154" s="275" t="s">
        <v>218</v>
      </c>
      <c r="C154" s="18"/>
      <c r="D154" s="334" t="s">
        <v>665</v>
      </c>
      <c r="E154" s="18"/>
      <c r="F154" s="227"/>
      <c r="G154" s="210"/>
    </row>
    <row r="155" spans="1:9" ht="27.95" customHeight="1" x14ac:dyDescent="0.25">
      <c r="A155" s="16"/>
      <c r="B155" s="275" t="s">
        <v>219</v>
      </c>
      <c r="C155" s="18"/>
      <c r="D155" s="276" t="s">
        <v>666</v>
      </c>
      <c r="E155" s="18"/>
      <c r="F155" s="227"/>
      <c r="G155" s="210"/>
    </row>
    <row r="156" spans="1:9" ht="27.95" customHeight="1" x14ac:dyDescent="0.25">
      <c r="A156" s="16"/>
      <c r="B156" s="275" t="s">
        <v>220</v>
      </c>
      <c r="C156" s="18"/>
      <c r="D156" s="276" t="s">
        <v>667</v>
      </c>
      <c r="E156" s="18"/>
      <c r="F156" s="227"/>
      <c r="G156" s="210"/>
    </row>
    <row r="157" spans="1:9" ht="9.9499999999999993" customHeight="1" x14ac:dyDescent="0.25">
      <c r="A157" s="16"/>
      <c r="B157" s="259"/>
      <c r="C157" s="18"/>
      <c r="D157" s="268"/>
      <c r="E157" s="18"/>
      <c r="F157" s="25"/>
      <c r="G157" s="210"/>
    </row>
    <row r="158" spans="1:9" ht="27.95" customHeight="1" x14ac:dyDescent="0.25">
      <c r="A158" s="16"/>
      <c r="B158" s="271" t="s">
        <v>221</v>
      </c>
      <c r="C158" s="265"/>
      <c r="D158" s="265" t="s">
        <v>668</v>
      </c>
      <c r="E158" s="18"/>
      <c r="F158" s="227" t="str">
        <f>IFERROR(ROUND(AVERAGE(F160:F163),0),"")</f>
        <v/>
      </c>
      <c r="G158" s="210"/>
      <c r="I158" s="278" t="str">
        <f>F158</f>
        <v/>
      </c>
    </row>
    <row r="159" spans="1:9" ht="9.9499999999999993" customHeight="1" x14ac:dyDescent="0.25">
      <c r="A159" s="16"/>
      <c r="B159" s="271"/>
      <c r="C159" s="265"/>
      <c r="D159" s="268"/>
      <c r="E159" s="18"/>
      <c r="F159" s="25"/>
      <c r="G159" s="210"/>
    </row>
    <row r="160" spans="1:9" ht="27.95" customHeight="1" x14ac:dyDescent="0.25">
      <c r="A160" s="16"/>
      <c r="B160" s="275" t="s">
        <v>222</v>
      </c>
      <c r="C160" s="18"/>
      <c r="D160" s="276" t="s">
        <v>669</v>
      </c>
      <c r="E160" s="18"/>
      <c r="F160" s="227"/>
      <c r="G160" s="210"/>
    </row>
    <row r="161" spans="1:9" ht="27.95" customHeight="1" x14ac:dyDescent="0.25">
      <c r="A161" s="16"/>
      <c r="B161" s="275" t="s">
        <v>223</v>
      </c>
      <c r="C161" s="18"/>
      <c r="D161" s="276" t="s">
        <v>670</v>
      </c>
      <c r="E161" s="18"/>
      <c r="F161" s="227"/>
      <c r="G161" s="210"/>
    </row>
    <row r="162" spans="1:9" ht="27.95" customHeight="1" x14ac:dyDescent="0.25">
      <c r="A162" s="16"/>
      <c r="B162" s="275" t="s">
        <v>224</v>
      </c>
      <c r="C162" s="18"/>
      <c r="D162" s="276" t="s">
        <v>671</v>
      </c>
      <c r="E162" s="18"/>
      <c r="F162" s="227"/>
      <c r="G162" s="210"/>
    </row>
    <row r="163" spans="1:9" ht="27.95" customHeight="1" x14ac:dyDescent="0.25">
      <c r="A163" s="16"/>
      <c r="B163" s="275" t="s">
        <v>225</v>
      </c>
      <c r="C163" s="18"/>
      <c r="D163" s="276" t="s">
        <v>672</v>
      </c>
      <c r="E163" s="18"/>
      <c r="F163" s="227"/>
      <c r="G163" s="210"/>
    </row>
    <row r="164" spans="1:9" ht="9.9499999999999993" customHeight="1" x14ac:dyDescent="0.25">
      <c r="A164" s="16"/>
      <c r="B164" s="259"/>
      <c r="C164" s="18"/>
      <c r="D164" s="268"/>
      <c r="E164" s="18"/>
      <c r="F164" s="25"/>
      <c r="G164" s="210"/>
    </row>
    <row r="165" spans="1:9" ht="27.95" customHeight="1" x14ac:dyDescent="0.25">
      <c r="A165" s="16"/>
      <c r="B165" s="271" t="s">
        <v>226</v>
      </c>
      <c r="C165" s="265"/>
      <c r="D165" s="265" t="s">
        <v>673</v>
      </c>
      <c r="E165" s="18"/>
      <c r="F165" s="227" t="str">
        <f>IFERROR(ROUND(AVERAGE(F167:F171),0),"")</f>
        <v/>
      </c>
      <c r="G165" s="210"/>
      <c r="I165" s="278" t="str">
        <f>F165</f>
        <v/>
      </c>
    </row>
    <row r="166" spans="1:9" ht="9.9499999999999993" customHeight="1" x14ac:dyDescent="0.25">
      <c r="A166" s="16"/>
      <c r="B166" s="271"/>
      <c r="C166" s="265"/>
      <c r="D166" s="268"/>
      <c r="E166" s="18"/>
      <c r="F166" s="25"/>
      <c r="G166" s="210"/>
    </row>
    <row r="167" spans="1:9" ht="27.95" customHeight="1" x14ac:dyDescent="0.25">
      <c r="A167" s="16"/>
      <c r="B167" s="275" t="s">
        <v>227</v>
      </c>
      <c r="C167" s="18"/>
      <c r="D167" s="276" t="s">
        <v>674</v>
      </c>
      <c r="E167" s="18"/>
      <c r="F167" s="227"/>
      <c r="G167" s="210"/>
    </row>
    <row r="168" spans="1:9" ht="27.95" customHeight="1" x14ac:dyDescent="0.25">
      <c r="A168" s="16"/>
      <c r="B168" s="275" t="s">
        <v>228</v>
      </c>
      <c r="C168" s="18"/>
      <c r="D168" s="276" t="s">
        <v>675</v>
      </c>
      <c r="E168" s="18"/>
      <c r="F168" s="227"/>
      <c r="G168" s="210"/>
    </row>
    <row r="169" spans="1:9" ht="27.95" customHeight="1" x14ac:dyDescent="0.25">
      <c r="A169" s="16"/>
      <c r="B169" s="275" t="s">
        <v>229</v>
      </c>
      <c r="C169" s="18"/>
      <c r="D169" s="276" t="s">
        <v>676</v>
      </c>
      <c r="E169" s="18"/>
      <c r="F169" s="227"/>
      <c r="G169" s="210"/>
    </row>
    <row r="170" spans="1:9" ht="27.95" customHeight="1" x14ac:dyDescent="0.25">
      <c r="A170" s="16"/>
      <c r="B170" s="275" t="s">
        <v>230</v>
      </c>
      <c r="C170" s="18"/>
      <c r="D170" s="276" t="s">
        <v>677</v>
      </c>
      <c r="E170" s="18"/>
      <c r="F170" s="227"/>
      <c r="G170" s="210"/>
    </row>
    <row r="171" spans="1:9" ht="27.95" customHeight="1" x14ac:dyDescent="0.25">
      <c r="A171" s="16"/>
      <c r="B171" s="275" t="s">
        <v>231</v>
      </c>
      <c r="C171" s="18"/>
      <c r="D171" s="276" t="s">
        <v>678</v>
      </c>
      <c r="E171" s="18"/>
      <c r="F171" s="227"/>
      <c r="G171" s="210"/>
    </row>
    <row r="172" spans="1:9" ht="9.9499999999999993" customHeight="1" x14ac:dyDescent="0.25">
      <c r="A172" s="16"/>
      <c r="B172" s="259"/>
      <c r="C172" s="18"/>
      <c r="D172" s="268"/>
      <c r="E172" s="18"/>
      <c r="F172" s="25"/>
      <c r="G172" s="210"/>
    </row>
    <row r="173" spans="1:9" ht="27.95" customHeight="1" x14ac:dyDescent="0.25">
      <c r="A173" s="16"/>
      <c r="B173" s="271" t="s">
        <v>232</v>
      </c>
      <c r="C173" s="265"/>
      <c r="D173" s="265" t="s">
        <v>679</v>
      </c>
      <c r="E173" s="18"/>
      <c r="F173" s="227" t="str">
        <f>IFERROR(ROUND(AVERAGE(F175:F179),0),"")</f>
        <v/>
      </c>
      <c r="G173" s="210"/>
      <c r="I173" s="278" t="str">
        <f>F173</f>
        <v/>
      </c>
    </row>
    <row r="174" spans="1:9" ht="9.9499999999999993" customHeight="1" x14ac:dyDescent="0.25">
      <c r="A174" s="16"/>
      <c r="B174" s="271"/>
      <c r="C174" s="265"/>
      <c r="D174" s="268"/>
      <c r="E174" s="18"/>
      <c r="F174" s="25"/>
      <c r="G174" s="210"/>
    </row>
    <row r="175" spans="1:9" ht="27.95" customHeight="1" x14ac:dyDescent="0.25">
      <c r="A175" s="16"/>
      <c r="B175" s="275" t="s">
        <v>233</v>
      </c>
      <c r="C175" s="18"/>
      <c r="D175" s="276" t="s">
        <v>680</v>
      </c>
      <c r="E175" s="18"/>
      <c r="F175" s="227"/>
      <c r="G175" s="210"/>
    </row>
    <row r="176" spans="1:9" ht="27.95" customHeight="1" x14ac:dyDescent="0.25">
      <c r="A176" s="16"/>
      <c r="B176" s="275" t="s">
        <v>234</v>
      </c>
      <c r="C176" s="18"/>
      <c r="D176" s="276" t="s">
        <v>681</v>
      </c>
      <c r="E176" s="18"/>
      <c r="F176" s="227"/>
      <c r="G176" s="210"/>
    </row>
    <row r="177" spans="1:9" ht="27.95" customHeight="1" x14ac:dyDescent="0.25">
      <c r="A177" s="16"/>
      <c r="B177" s="275" t="s">
        <v>235</v>
      </c>
      <c r="C177" s="18"/>
      <c r="D177" s="276" t="s">
        <v>682</v>
      </c>
      <c r="E177" s="18"/>
      <c r="F177" s="227"/>
      <c r="G177" s="210"/>
    </row>
    <row r="178" spans="1:9" ht="27.95" customHeight="1" x14ac:dyDescent="0.25">
      <c r="A178" s="16"/>
      <c r="B178" s="275" t="s">
        <v>236</v>
      </c>
      <c r="C178" s="18"/>
      <c r="D178" s="276" t="s">
        <v>683</v>
      </c>
      <c r="E178" s="18"/>
      <c r="F178" s="227"/>
      <c r="G178" s="210"/>
    </row>
    <row r="179" spans="1:9" ht="27.95" customHeight="1" x14ac:dyDescent="0.25">
      <c r="A179" s="16"/>
      <c r="B179" s="275" t="s">
        <v>237</v>
      </c>
      <c r="C179" s="18"/>
      <c r="D179" s="276" t="s">
        <v>684</v>
      </c>
      <c r="E179" s="18"/>
      <c r="F179" s="227"/>
      <c r="G179" s="210"/>
    </row>
    <row r="180" spans="1:9" ht="9.9499999999999993" customHeight="1" x14ac:dyDescent="0.25">
      <c r="A180" s="16"/>
      <c r="B180" s="259"/>
      <c r="C180" s="18"/>
      <c r="D180" s="268"/>
      <c r="E180" s="18"/>
      <c r="F180" s="25"/>
      <c r="G180" s="210"/>
    </row>
    <row r="181" spans="1:9" ht="27.95" customHeight="1" x14ac:dyDescent="0.25">
      <c r="A181" s="16"/>
      <c r="B181" s="271" t="s">
        <v>238</v>
      </c>
      <c r="C181" s="265"/>
      <c r="D181" s="265" t="s">
        <v>685</v>
      </c>
      <c r="E181" s="18"/>
      <c r="F181" s="227" t="str">
        <f>IFERROR(ROUND(AVERAGE(F183:F187),0),"")</f>
        <v/>
      </c>
      <c r="G181" s="210"/>
      <c r="I181" s="278" t="str">
        <f>F181</f>
        <v/>
      </c>
    </row>
    <row r="182" spans="1:9" ht="9.9499999999999993" customHeight="1" x14ac:dyDescent="0.25">
      <c r="A182" s="16"/>
      <c r="B182" s="271"/>
      <c r="C182" s="265"/>
      <c r="D182" s="268"/>
      <c r="E182" s="18"/>
      <c r="F182" s="25"/>
      <c r="G182" s="210"/>
    </row>
    <row r="183" spans="1:9" ht="27.95" customHeight="1" x14ac:dyDescent="0.25">
      <c r="A183" s="16"/>
      <c r="B183" s="275" t="s">
        <v>239</v>
      </c>
      <c r="C183" s="18"/>
      <c r="D183" s="276" t="s">
        <v>686</v>
      </c>
      <c r="E183" s="18"/>
      <c r="F183" s="227"/>
      <c r="G183" s="210"/>
    </row>
    <row r="184" spans="1:9" ht="27.95" customHeight="1" x14ac:dyDescent="0.25">
      <c r="A184" s="16"/>
      <c r="B184" s="275" t="s">
        <v>240</v>
      </c>
      <c r="C184" s="18"/>
      <c r="D184" s="276" t="s">
        <v>687</v>
      </c>
      <c r="E184" s="18"/>
      <c r="F184" s="227"/>
      <c r="G184" s="210"/>
    </row>
    <row r="185" spans="1:9" ht="27.95" customHeight="1" x14ac:dyDescent="0.25">
      <c r="A185" s="16"/>
      <c r="B185" s="275" t="s">
        <v>241</v>
      </c>
      <c r="C185" s="18"/>
      <c r="D185" s="276" t="s">
        <v>688</v>
      </c>
      <c r="E185" s="18"/>
      <c r="F185" s="227"/>
      <c r="G185" s="210"/>
    </row>
    <row r="186" spans="1:9" ht="27.95" customHeight="1" x14ac:dyDescent="0.25">
      <c r="A186" s="16"/>
      <c r="B186" s="275" t="s">
        <v>242</v>
      </c>
      <c r="C186" s="18"/>
      <c r="D186" s="276" t="s">
        <v>689</v>
      </c>
      <c r="E186" s="18"/>
      <c r="F186" s="227"/>
      <c r="G186" s="210"/>
    </row>
    <row r="187" spans="1:9" ht="27.95" customHeight="1" x14ac:dyDescent="0.25">
      <c r="A187" s="16"/>
      <c r="B187" s="275" t="s">
        <v>243</v>
      </c>
      <c r="C187" s="18"/>
      <c r="D187" s="276" t="s">
        <v>690</v>
      </c>
      <c r="E187" s="18"/>
      <c r="F187" s="227"/>
      <c r="G187" s="210"/>
    </row>
    <row r="188" spans="1:9" ht="9.9499999999999993" customHeight="1" x14ac:dyDescent="0.25">
      <c r="A188" s="16"/>
      <c r="B188" s="259"/>
      <c r="C188" s="18"/>
      <c r="D188" s="268"/>
      <c r="E188" s="18"/>
      <c r="F188" s="25"/>
      <c r="G188" s="210"/>
    </row>
    <row r="189" spans="1:9" ht="27.95" customHeight="1" x14ac:dyDescent="0.25">
      <c r="A189" s="16"/>
      <c r="B189" s="271" t="s">
        <v>244</v>
      </c>
      <c r="C189" s="265"/>
      <c r="D189" s="265" t="s">
        <v>691</v>
      </c>
      <c r="E189" s="18"/>
      <c r="F189" s="227" t="str">
        <f>IFERROR(ROUND(AVERAGE(F191:F194),0),"")</f>
        <v/>
      </c>
      <c r="G189" s="210"/>
      <c r="I189" s="278" t="str">
        <f>F189</f>
        <v/>
      </c>
    </row>
    <row r="190" spans="1:9" ht="9.9499999999999993" customHeight="1" x14ac:dyDescent="0.25">
      <c r="A190" s="16"/>
      <c r="B190" s="271"/>
      <c r="C190" s="265"/>
      <c r="D190" s="268"/>
      <c r="E190" s="18"/>
      <c r="F190" s="25"/>
      <c r="G190" s="210"/>
    </row>
    <row r="191" spans="1:9" ht="27.95" customHeight="1" x14ac:dyDescent="0.25">
      <c r="A191" s="16"/>
      <c r="B191" s="275" t="s">
        <v>245</v>
      </c>
      <c r="C191" s="18"/>
      <c r="D191" s="276" t="s">
        <v>692</v>
      </c>
      <c r="E191" s="18"/>
      <c r="F191" s="227"/>
      <c r="G191" s="210"/>
    </row>
    <row r="192" spans="1:9" ht="27.95" customHeight="1" x14ac:dyDescent="0.25">
      <c r="A192" s="16"/>
      <c r="B192" s="275" t="s">
        <v>246</v>
      </c>
      <c r="C192" s="18"/>
      <c r="D192" s="276" t="s">
        <v>693</v>
      </c>
      <c r="E192" s="18"/>
      <c r="F192" s="227"/>
      <c r="G192" s="210"/>
    </row>
    <row r="193" spans="1:9" ht="27.95" customHeight="1" x14ac:dyDescent="0.25">
      <c r="A193" s="16"/>
      <c r="B193" s="275" t="s">
        <v>247</v>
      </c>
      <c r="C193" s="18"/>
      <c r="D193" s="276" t="s">
        <v>694</v>
      </c>
      <c r="E193" s="18"/>
      <c r="F193" s="227"/>
      <c r="G193" s="210"/>
    </row>
    <row r="194" spans="1:9" ht="27.95" customHeight="1" x14ac:dyDescent="0.25">
      <c r="A194" s="16"/>
      <c r="B194" s="275" t="s">
        <v>248</v>
      </c>
      <c r="C194" s="18"/>
      <c r="D194" s="276" t="s">
        <v>695</v>
      </c>
      <c r="E194" s="18"/>
      <c r="F194" s="227"/>
      <c r="G194" s="210"/>
    </row>
    <row r="195" spans="1:9" ht="9.9499999999999993" customHeight="1" x14ac:dyDescent="0.25">
      <c r="A195" s="16"/>
      <c r="B195" s="259"/>
      <c r="C195" s="18"/>
      <c r="D195" s="268"/>
      <c r="E195" s="18"/>
      <c r="F195" s="25"/>
      <c r="G195" s="210"/>
    </row>
    <row r="196" spans="1:9" ht="27.95" customHeight="1" x14ac:dyDescent="0.25">
      <c r="A196" s="16"/>
      <c r="B196" s="271" t="s">
        <v>249</v>
      </c>
      <c r="C196" s="265"/>
      <c r="D196" s="265" t="s">
        <v>696</v>
      </c>
      <c r="E196" s="18"/>
      <c r="F196" s="227" t="str">
        <f>IFERROR(ROUND(AVERAGE(F198:F203),0),"")</f>
        <v/>
      </c>
      <c r="G196" s="210"/>
      <c r="I196" s="278" t="str">
        <f>F196</f>
        <v/>
      </c>
    </row>
    <row r="197" spans="1:9" ht="9.9499999999999993" customHeight="1" x14ac:dyDescent="0.25">
      <c r="A197" s="16"/>
      <c r="B197" s="271"/>
      <c r="C197" s="265"/>
      <c r="D197" s="268"/>
      <c r="E197" s="18"/>
      <c r="F197" s="25"/>
      <c r="G197" s="210"/>
    </row>
    <row r="198" spans="1:9" ht="27.95" customHeight="1" x14ac:dyDescent="0.25">
      <c r="A198" s="16"/>
      <c r="B198" s="275" t="s">
        <v>250</v>
      </c>
      <c r="C198" s="18"/>
      <c r="D198" s="276" t="s">
        <v>697</v>
      </c>
      <c r="E198" s="18"/>
      <c r="F198" s="227"/>
      <c r="G198" s="210"/>
    </row>
    <row r="199" spans="1:9" ht="27.95" customHeight="1" x14ac:dyDescent="0.25">
      <c r="A199" s="16"/>
      <c r="B199" s="275" t="s">
        <v>253</v>
      </c>
      <c r="C199" s="18"/>
      <c r="D199" s="276" t="s">
        <v>698</v>
      </c>
      <c r="E199" s="18"/>
      <c r="F199" s="227"/>
      <c r="G199" s="210"/>
    </row>
    <row r="200" spans="1:9" ht="27.95" customHeight="1" x14ac:dyDescent="0.25">
      <c r="A200" s="16"/>
      <c r="B200" s="275" t="s">
        <v>254</v>
      </c>
      <c r="C200" s="18"/>
      <c r="D200" s="276" t="s">
        <v>699</v>
      </c>
      <c r="E200" s="18"/>
      <c r="F200" s="227"/>
      <c r="G200" s="210"/>
    </row>
    <row r="201" spans="1:9" ht="27.95" customHeight="1" x14ac:dyDescent="0.25">
      <c r="A201" s="16"/>
      <c r="B201" s="275" t="s">
        <v>255</v>
      </c>
      <c r="C201" s="18"/>
      <c r="D201" s="276" t="s">
        <v>700</v>
      </c>
      <c r="E201" s="18"/>
      <c r="F201" s="227"/>
      <c r="G201" s="210"/>
    </row>
    <row r="202" spans="1:9" ht="27.95" customHeight="1" x14ac:dyDescent="0.25">
      <c r="A202" s="16"/>
      <c r="B202" s="275" t="s">
        <v>256</v>
      </c>
      <c r="C202" s="18"/>
      <c r="D202" s="276" t="s">
        <v>701</v>
      </c>
      <c r="E202" s="18"/>
      <c r="F202" s="227"/>
      <c r="G202" s="210"/>
    </row>
    <row r="203" spans="1:9" ht="27.95" customHeight="1" x14ac:dyDescent="0.25">
      <c r="A203" s="16"/>
      <c r="B203" s="275" t="s">
        <v>257</v>
      </c>
      <c r="C203" s="18"/>
      <c r="D203" s="276" t="s">
        <v>702</v>
      </c>
      <c r="E203" s="18"/>
      <c r="F203" s="227"/>
      <c r="G203" s="210"/>
    </row>
    <row r="204" spans="1:9" ht="9.9499999999999993" customHeight="1" x14ac:dyDescent="0.25">
      <c r="A204" s="16"/>
      <c r="B204" s="259"/>
      <c r="C204" s="18"/>
      <c r="D204" s="268"/>
      <c r="E204" s="18"/>
      <c r="F204" s="25"/>
      <c r="G204" s="210"/>
    </row>
    <row r="205" spans="1:9" ht="27.95" customHeight="1" x14ac:dyDescent="0.25">
      <c r="A205" s="16"/>
      <c r="B205" s="271" t="s">
        <v>262</v>
      </c>
      <c r="C205" s="265"/>
      <c r="D205" s="265" t="s">
        <v>703</v>
      </c>
      <c r="E205" s="18"/>
      <c r="F205" s="227" t="str">
        <f>IFERROR(ROUND(AVERAGE(F207:F211),0),"")</f>
        <v/>
      </c>
      <c r="G205" s="210"/>
      <c r="I205" s="278" t="str">
        <f>F205</f>
        <v/>
      </c>
    </row>
    <row r="206" spans="1:9" ht="9.9499999999999993" customHeight="1" x14ac:dyDescent="0.25">
      <c r="A206" s="16"/>
      <c r="B206" s="271"/>
      <c r="C206" s="265"/>
      <c r="D206" s="268"/>
      <c r="E206" s="18"/>
      <c r="F206" s="25"/>
      <c r="G206" s="210"/>
    </row>
    <row r="207" spans="1:9" ht="27.95" customHeight="1" x14ac:dyDescent="0.25">
      <c r="A207" s="16"/>
      <c r="B207" s="275" t="s">
        <v>251</v>
      </c>
      <c r="C207" s="18"/>
      <c r="D207" s="276" t="s">
        <v>704</v>
      </c>
      <c r="E207" s="18"/>
      <c r="F207" s="227"/>
      <c r="G207" s="210"/>
    </row>
    <row r="208" spans="1:9" ht="27.95" customHeight="1" x14ac:dyDescent="0.25">
      <c r="A208" s="16"/>
      <c r="B208" s="275" t="s">
        <v>258</v>
      </c>
      <c r="C208" s="18"/>
      <c r="D208" s="276" t="s">
        <v>705</v>
      </c>
      <c r="E208" s="18"/>
      <c r="F208" s="227"/>
      <c r="G208" s="210"/>
    </row>
    <row r="209" spans="1:9" ht="27.95" customHeight="1" x14ac:dyDescent="0.25">
      <c r="A209" s="16"/>
      <c r="B209" s="275" t="s">
        <v>259</v>
      </c>
      <c r="C209" s="18"/>
      <c r="D209" s="276" t="s">
        <v>706</v>
      </c>
      <c r="E209" s="18"/>
      <c r="F209" s="227"/>
      <c r="G209" s="210"/>
    </row>
    <row r="210" spans="1:9" ht="27.95" customHeight="1" x14ac:dyDescent="0.25">
      <c r="A210" s="16"/>
      <c r="B210" s="275" t="s">
        <v>260</v>
      </c>
      <c r="C210" s="18"/>
      <c r="D210" s="276" t="s">
        <v>707</v>
      </c>
      <c r="E210" s="18"/>
      <c r="F210" s="227"/>
      <c r="G210" s="210"/>
    </row>
    <row r="211" spans="1:9" ht="27.95" customHeight="1" x14ac:dyDescent="0.25">
      <c r="A211" s="16"/>
      <c r="B211" s="275" t="s">
        <v>261</v>
      </c>
      <c r="C211" s="18"/>
      <c r="D211" s="276" t="s">
        <v>708</v>
      </c>
      <c r="E211" s="18"/>
      <c r="F211" s="227"/>
      <c r="G211" s="210"/>
    </row>
    <row r="212" spans="1:9" ht="9.9499999999999993" customHeight="1" x14ac:dyDescent="0.25">
      <c r="A212" s="16"/>
      <c r="B212" s="259"/>
      <c r="C212" s="18"/>
      <c r="D212" s="268"/>
      <c r="E212" s="18"/>
      <c r="F212" s="25"/>
      <c r="G212" s="210"/>
    </row>
    <row r="213" spans="1:9" ht="27.95" customHeight="1" x14ac:dyDescent="0.25">
      <c r="A213" s="16"/>
      <c r="B213" s="271" t="s">
        <v>263</v>
      </c>
      <c r="C213" s="265"/>
      <c r="D213" s="265" t="s">
        <v>709</v>
      </c>
      <c r="E213" s="18"/>
      <c r="F213" s="227" t="str">
        <f>IFERROR(ROUND(AVERAGE(F215:F219),0),"")</f>
        <v/>
      </c>
      <c r="G213" s="210"/>
      <c r="I213" s="278" t="str">
        <f>F213</f>
        <v/>
      </c>
    </row>
    <row r="214" spans="1:9" ht="9.9499999999999993" customHeight="1" x14ac:dyDescent="0.25">
      <c r="A214" s="16"/>
      <c r="B214" s="271"/>
      <c r="C214" s="265"/>
      <c r="D214" s="268"/>
      <c r="E214" s="18"/>
      <c r="F214" s="25"/>
      <c r="G214" s="210"/>
    </row>
    <row r="215" spans="1:9" ht="27.95" customHeight="1" x14ac:dyDescent="0.25">
      <c r="A215" s="16"/>
      <c r="B215" s="275" t="s">
        <v>252</v>
      </c>
      <c r="C215" s="18"/>
      <c r="D215" s="334" t="s">
        <v>710</v>
      </c>
      <c r="E215" s="18"/>
      <c r="F215" s="227"/>
      <c r="G215" s="210"/>
    </row>
    <row r="216" spans="1:9" ht="27.95" customHeight="1" x14ac:dyDescent="0.25">
      <c r="A216" s="16"/>
      <c r="B216" s="275" t="s">
        <v>266</v>
      </c>
      <c r="C216" s="18"/>
      <c r="D216" s="276" t="s">
        <v>711</v>
      </c>
      <c r="E216" s="18"/>
      <c r="F216" s="227"/>
      <c r="G216" s="210"/>
    </row>
    <row r="217" spans="1:9" ht="27.95" customHeight="1" x14ac:dyDescent="0.25">
      <c r="A217" s="16"/>
      <c r="B217" s="275" t="s">
        <v>267</v>
      </c>
      <c r="C217" s="18"/>
      <c r="D217" s="276" t="s">
        <v>712</v>
      </c>
      <c r="E217" s="18"/>
      <c r="F217" s="227"/>
      <c r="G217" s="210"/>
    </row>
    <row r="218" spans="1:9" ht="27.95" customHeight="1" x14ac:dyDescent="0.25">
      <c r="A218" s="16"/>
      <c r="B218" s="275" t="s">
        <v>268</v>
      </c>
      <c r="C218" s="18"/>
      <c r="D218" s="276" t="s">
        <v>713</v>
      </c>
      <c r="E218" s="18"/>
      <c r="F218" s="227"/>
      <c r="G218" s="210"/>
    </row>
    <row r="219" spans="1:9" ht="27.95" customHeight="1" x14ac:dyDescent="0.25">
      <c r="A219" s="16"/>
      <c r="B219" s="275" t="s">
        <v>269</v>
      </c>
      <c r="C219" s="18"/>
      <c r="D219" s="276" t="s">
        <v>714</v>
      </c>
      <c r="E219" s="18"/>
      <c r="F219" s="227"/>
      <c r="G219" s="210"/>
    </row>
    <row r="220" spans="1:9" ht="9.9499999999999993" customHeight="1" x14ac:dyDescent="0.25">
      <c r="A220" s="16"/>
      <c r="B220" s="259"/>
      <c r="C220" s="18"/>
      <c r="D220" s="268"/>
      <c r="E220" s="18"/>
      <c r="F220" s="25"/>
      <c r="G220" s="210"/>
    </row>
    <row r="221" spans="1:9" ht="27.95" customHeight="1" x14ac:dyDescent="0.25">
      <c r="A221" s="16"/>
      <c r="B221" s="271" t="s">
        <v>264</v>
      </c>
      <c r="C221" s="265"/>
      <c r="D221" s="265" t="s">
        <v>715</v>
      </c>
      <c r="E221" s="18"/>
      <c r="F221" s="227" t="str">
        <f>IFERROR(ROUND(AVERAGE(F223:F226),0),"")</f>
        <v/>
      </c>
      <c r="G221" s="210"/>
      <c r="I221" s="278" t="str">
        <f>F221</f>
        <v/>
      </c>
    </row>
    <row r="222" spans="1:9" ht="9.9499999999999993" customHeight="1" x14ac:dyDescent="0.25">
      <c r="A222" s="16"/>
      <c r="B222" s="271"/>
      <c r="C222" s="265"/>
      <c r="D222" s="268"/>
      <c r="E222" s="18"/>
      <c r="F222" s="25"/>
      <c r="G222" s="210"/>
    </row>
    <row r="223" spans="1:9" ht="27.95" customHeight="1" x14ac:dyDescent="0.25">
      <c r="A223" s="16"/>
      <c r="B223" s="275" t="s">
        <v>265</v>
      </c>
      <c r="C223" s="18"/>
      <c r="D223" s="276" t="s">
        <v>716</v>
      </c>
      <c r="E223" s="18"/>
      <c r="F223" s="227"/>
      <c r="G223" s="210"/>
    </row>
    <row r="224" spans="1:9" ht="27.95" customHeight="1" x14ac:dyDescent="0.25">
      <c r="A224" s="16"/>
      <c r="B224" s="275" t="s">
        <v>270</v>
      </c>
      <c r="C224" s="18"/>
      <c r="D224" s="276" t="s">
        <v>717</v>
      </c>
      <c r="E224" s="18"/>
      <c r="F224" s="227"/>
      <c r="G224" s="210"/>
    </row>
    <row r="225" spans="1:13" ht="27.95" customHeight="1" x14ac:dyDescent="0.25">
      <c r="A225" s="16"/>
      <c r="B225" s="275" t="s">
        <v>271</v>
      </c>
      <c r="C225" s="18"/>
      <c r="D225" s="276" t="s">
        <v>718</v>
      </c>
      <c r="E225" s="18"/>
      <c r="F225" s="227"/>
      <c r="G225" s="210"/>
    </row>
    <row r="226" spans="1:13" ht="27.95" customHeight="1" x14ac:dyDescent="0.25">
      <c r="A226" s="16"/>
      <c r="B226" s="275" t="s">
        <v>272</v>
      </c>
      <c r="C226" s="18"/>
      <c r="D226" s="276" t="s">
        <v>719</v>
      </c>
      <c r="E226" s="18"/>
      <c r="F226" s="227"/>
      <c r="G226" s="210"/>
    </row>
    <row r="227" spans="1:13" ht="9.9499999999999993" customHeight="1" x14ac:dyDescent="0.25">
      <c r="A227" s="16"/>
      <c r="B227" s="259"/>
      <c r="C227" s="18"/>
      <c r="D227" s="268"/>
      <c r="E227" s="18"/>
      <c r="F227" s="25"/>
      <c r="G227" s="210"/>
    </row>
    <row r="228" spans="1:13" ht="27.95" customHeight="1" x14ac:dyDescent="0.25">
      <c r="A228" s="16"/>
      <c r="B228" s="259"/>
      <c r="C228" s="18"/>
      <c r="D228" s="379" t="s">
        <v>1574</v>
      </c>
      <c r="E228" s="18"/>
      <c r="F228" s="378">
        <f>I228</f>
        <v>0</v>
      </c>
      <c r="G228" s="210"/>
      <c r="I228" s="278">
        <f>COUNTIF(I$9:I$221,3)</f>
        <v>0</v>
      </c>
    </row>
    <row r="229" spans="1:13" ht="27.95" customHeight="1" x14ac:dyDescent="0.25">
      <c r="A229" s="16"/>
      <c r="B229" s="259"/>
      <c r="C229" s="18"/>
      <c r="D229" s="379" t="s">
        <v>1575</v>
      </c>
      <c r="E229" s="18"/>
      <c r="F229" s="262">
        <f>I229</f>
        <v>0</v>
      </c>
      <c r="G229" s="210"/>
      <c r="I229" s="278">
        <f>COUNTIF(I$9:I$221,2)</f>
        <v>0</v>
      </c>
    </row>
    <row r="230" spans="1:13" ht="27.95" customHeight="1" x14ac:dyDescent="0.25">
      <c r="A230" s="16"/>
      <c r="B230" s="362"/>
      <c r="C230" s="366"/>
      <c r="D230" s="379" t="s">
        <v>1576</v>
      </c>
      <c r="E230" s="366"/>
      <c r="F230" s="365">
        <f>I230</f>
        <v>0</v>
      </c>
      <c r="G230" s="210"/>
      <c r="I230" s="278">
        <f>COUNTIF(I$9:I$221,1)</f>
        <v>0</v>
      </c>
      <c r="K230" s="364"/>
      <c r="L230" s="364"/>
      <c r="M230" s="364"/>
    </row>
    <row r="231" spans="1:13" ht="27.95" customHeight="1" x14ac:dyDescent="0.25">
      <c r="A231" s="16"/>
      <c r="B231" s="259"/>
      <c r="C231" s="18"/>
      <c r="D231" s="379" t="s">
        <v>1577</v>
      </c>
      <c r="E231" s="18"/>
      <c r="F231" s="261">
        <f>I231</f>
        <v>0</v>
      </c>
      <c r="G231" s="210"/>
      <c r="I231" s="278">
        <f>COUNTIF(I$9:I$221,0)</f>
        <v>0</v>
      </c>
    </row>
    <row r="232" spans="1:13" ht="9.9499999999999993" customHeight="1" x14ac:dyDescent="0.25">
      <c r="A232" s="21"/>
      <c r="B232" s="131"/>
      <c r="C232" s="22"/>
      <c r="D232" s="273"/>
      <c r="E232" s="22"/>
      <c r="F232" s="274"/>
      <c r="G232" s="235"/>
    </row>
  </sheetData>
  <sheetProtection algorithmName="SHA-512" hashValue="EZyWImcqqZ9A3e8B92s11dgB5GOdQ5wTwtJQ1kiMkBdEHVEl8/0a6vPdh5MIztyoznI/9/1xs2yWysQd0Mt2Eg==" saltValue="/Ekr+P+KJ4JQsZzXP9ERHQ==" spinCount="100000" sheet="1" objects="1" scenarios="1"/>
  <mergeCells count="2">
    <mergeCell ref="B4:F4"/>
    <mergeCell ref="D6:F6"/>
  </mergeCells>
  <conditionalFormatting sqref="F11">
    <cfRule type="cellIs" dxfId="341" priority="157" operator="equal">
      <formula>1</formula>
    </cfRule>
    <cfRule type="cellIs" dxfId="340" priority="158" operator="equal">
      <formula>3</formula>
    </cfRule>
    <cfRule type="cellIs" dxfId="339" priority="159" operator="equal">
      <formula>2</formula>
    </cfRule>
    <cfRule type="cellIs" dxfId="338" priority="160" operator="equal">
      <formula>0</formula>
    </cfRule>
  </conditionalFormatting>
  <conditionalFormatting sqref="F12:F15">
    <cfRule type="cellIs" dxfId="337" priority="152" operator="equal">
      <formula>1</formula>
    </cfRule>
    <cfRule type="cellIs" dxfId="336" priority="153" operator="equal">
      <formula>3</formula>
    </cfRule>
    <cfRule type="cellIs" dxfId="335" priority="154" operator="equal">
      <formula>2</formula>
    </cfRule>
    <cfRule type="cellIs" dxfId="334" priority="155" operator="equal">
      <formula>0</formula>
    </cfRule>
  </conditionalFormatting>
  <conditionalFormatting sqref="F9">
    <cfRule type="cellIs" dxfId="333" priority="147" operator="equal">
      <formula>1</formula>
    </cfRule>
    <cfRule type="cellIs" dxfId="332" priority="148" operator="equal">
      <formula>3</formula>
    </cfRule>
    <cfRule type="cellIs" dxfId="331" priority="149" operator="equal">
      <formula>2</formula>
    </cfRule>
    <cfRule type="cellIs" dxfId="330" priority="150" operator="equal">
      <formula>0</formula>
    </cfRule>
  </conditionalFormatting>
  <conditionalFormatting sqref="F19:F25">
    <cfRule type="cellIs" dxfId="329" priority="142" operator="equal">
      <formula>1</formula>
    </cfRule>
    <cfRule type="cellIs" dxfId="328" priority="143" operator="equal">
      <formula>3</formula>
    </cfRule>
    <cfRule type="cellIs" dxfId="327" priority="144" operator="equal">
      <formula>2</formula>
    </cfRule>
    <cfRule type="cellIs" dxfId="326" priority="145" operator="equal">
      <formula>0</formula>
    </cfRule>
  </conditionalFormatting>
  <conditionalFormatting sqref="F223:F226 F215:F219 F207:F211 F198:F203 F191:F194 F183:F187 F175:F179 F167:F171 F160:F163 F152:F156 F145:F148 F139:F141 F131:F135 F122:F126 F114:F118 F106:F110 F99:F102 F91:F95 F83:F87 F75:F79 F67:F71 F59:F63 F51:F55 F44:F46 F38:F40 F29:F34">
    <cfRule type="cellIs" dxfId="325" priority="137" operator="equal">
      <formula>1</formula>
    </cfRule>
    <cfRule type="cellIs" dxfId="324" priority="138" operator="equal">
      <formula>3</formula>
    </cfRule>
    <cfRule type="cellIs" dxfId="323" priority="139" operator="equal">
      <formula>2</formula>
    </cfRule>
    <cfRule type="cellIs" dxfId="322" priority="140" operator="equal">
      <formula>0</formula>
    </cfRule>
  </conditionalFormatting>
  <conditionalFormatting sqref="F17">
    <cfRule type="cellIs" dxfId="321" priority="132" operator="equal">
      <formula>1</formula>
    </cfRule>
    <cfRule type="cellIs" dxfId="320" priority="133" operator="equal">
      <formula>3</formula>
    </cfRule>
    <cfRule type="cellIs" dxfId="319" priority="134" operator="equal">
      <formula>2</formula>
    </cfRule>
    <cfRule type="cellIs" dxfId="318" priority="135" operator="equal">
      <formula>0</formula>
    </cfRule>
  </conditionalFormatting>
  <conditionalFormatting sqref="F27">
    <cfRule type="cellIs" dxfId="317" priority="127" operator="equal">
      <formula>1</formula>
    </cfRule>
    <cfRule type="cellIs" dxfId="316" priority="128" operator="equal">
      <formula>3</formula>
    </cfRule>
    <cfRule type="cellIs" dxfId="315" priority="129" operator="equal">
      <formula>2</formula>
    </cfRule>
    <cfRule type="cellIs" dxfId="314" priority="130" operator="equal">
      <formula>0</formula>
    </cfRule>
  </conditionalFormatting>
  <conditionalFormatting sqref="F36">
    <cfRule type="cellIs" dxfId="313" priority="122" operator="equal">
      <formula>1</formula>
    </cfRule>
    <cfRule type="cellIs" dxfId="312" priority="123" operator="equal">
      <formula>3</formula>
    </cfRule>
    <cfRule type="cellIs" dxfId="311" priority="124" operator="equal">
      <formula>2</formula>
    </cfRule>
    <cfRule type="cellIs" dxfId="310" priority="125" operator="equal">
      <formula>0</formula>
    </cfRule>
  </conditionalFormatting>
  <conditionalFormatting sqref="F42">
    <cfRule type="cellIs" dxfId="309" priority="117" operator="equal">
      <formula>1</formula>
    </cfRule>
    <cfRule type="cellIs" dxfId="308" priority="118" operator="equal">
      <formula>3</formula>
    </cfRule>
    <cfRule type="cellIs" dxfId="307" priority="119" operator="equal">
      <formula>2</formula>
    </cfRule>
    <cfRule type="cellIs" dxfId="306" priority="120" operator="equal">
      <formula>0</formula>
    </cfRule>
  </conditionalFormatting>
  <conditionalFormatting sqref="F49">
    <cfRule type="cellIs" dxfId="305" priority="112" operator="equal">
      <formula>1</formula>
    </cfRule>
    <cfRule type="cellIs" dxfId="304" priority="113" operator="equal">
      <formula>3</formula>
    </cfRule>
    <cfRule type="cellIs" dxfId="303" priority="114" operator="equal">
      <formula>2</formula>
    </cfRule>
    <cfRule type="cellIs" dxfId="302" priority="115" operator="equal">
      <formula>0</formula>
    </cfRule>
  </conditionalFormatting>
  <conditionalFormatting sqref="F57">
    <cfRule type="cellIs" dxfId="301" priority="107" operator="equal">
      <formula>1</formula>
    </cfRule>
    <cfRule type="cellIs" dxfId="300" priority="108" operator="equal">
      <formula>3</formula>
    </cfRule>
    <cfRule type="cellIs" dxfId="299" priority="109" operator="equal">
      <formula>2</formula>
    </cfRule>
    <cfRule type="cellIs" dxfId="298" priority="110" operator="equal">
      <formula>0</formula>
    </cfRule>
  </conditionalFormatting>
  <conditionalFormatting sqref="F65">
    <cfRule type="cellIs" dxfId="297" priority="102" operator="equal">
      <formula>1</formula>
    </cfRule>
    <cfRule type="cellIs" dxfId="296" priority="103" operator="equal">
      <formula>3</formula>
    </cfRule>
    <cfRule type="cellIs" dxfId="295" priority="104" operator="equal">
      <formula>2</formula>
    </cfRule>
    <cfRule type="cellIs" dxfId="294" priority="105" operator="equal">
      <formula>0</formula>
    </cfRule>
  </conditionalFormatting>
  <conditionalFormatting sqref="F73">
    <cfRule type="cellIs" dxfId="293" priority="97" operator="equal">
      <formula>1</formula>
    </cfRule>
    <cfRule type="cellIs" dxfId="292" priority="98" operator="equal">
      <formula>3</formula>
    </cfRule>
    <cfRule type="cellIs" dxfId="291" priority="99" operator="equal">
      <formula>2</formula>
    </cfRule>
    <cfRule type="cellIs" dxfId="290" priority="100" operator="equal">
      <formula>0</formula>
    </cfRule>
  </conditionalFormatting>
  <conditionalFormatting sqref="F81">
    <cfRule type="cellIs" dxfId="289" priority="92" operator="equal">
      <formula>1</formula>
    </cfRule>
    <cfRule type="cellIs" dxfId="288" priority="93" operator="equal">
      <formula>3</formula>
    </cfRule>
    <cfRule type="cellIs" dxfId="287" priority="94" operator="equal">
      <formula>2</formula>
    </cfRule>
    <cfRule type="cellIs" dxfId="286" priority="95" operator="equal">
      <formula>0</formula>
    </cfRule>
  </conditionalFormatting>
  <conditionalFormatting sqref="F89">
    <cfRule type="cellIs" dxfId="285" priority="87" operator="equal">
      <formula>1</formula>
    </cfRule>
    <cfRule type="cellIs" dxfId="284" priority="88" operator="equal">
      <formula>3</formula>
    </cfRule>
    <cfRule type="cellIs" dxfId="283" priority="89" operator="equal">
      <formula>2</formula>
    </cfRule>
    <cfRule type="cellIs" dxfId="282" priority="90" operator="equal">
      <formula>0</formula>
    </cfRule>
  </conditionalFormatting>
  <conditionalFormatting sqref="F97">
    <cfRule type="cellIs" dxfId="281" priority="82" operator="equal">
      <formula>1</formula>
    </cfRule>
    <cfRule type="cellIs" dxfId="280" priority="83" operator="equal">
      <formula>3</formula>
    </cfRule>
    <cfRule type="cellIs" dxfId="279" priority="84" operator="equal">
      <formula>2</formula>
    </cfRule>
    <cfRule type="cellIs" dxfId="278" priority="85" operator="equal">
      <formula>0</formula>
    </cfRule>
  </conditionalFormatting>
  <conditionalFormatting sqref="F104">
    <cfRule type="cellIs" dxfId="277" priority="77" operator="equal">
      <formula>1</formula>
    </cfRule>
    <cfRule type="cellIs" dxfId="276" priority="78" operator="equal">
      <formula>3</formula>
    </cfRule>
    <cfRule type="cellIs" dxfId="275" priority="79" operator="equal">
      <formula>2</formula>
    </cfRule>
    <cfRule type="cellIs" dxfId="274" priority="80" operator="equal">
      <formula>0</formula>
    </cfRule>
  </conditionalFormatting>
  <conditionalFormatting sqref="F112">
    <cfRule type="cellIs" dxfId="273" priority="72" operator="equal">
      <formula>1</formula>
    </cfRule>
    <cfRule type="cellIs" dxfId="272" priority="73" operator="equal">
      <formula>3</formula>
    </cfRule>
    <cfRule type="cellIs" dxfId="271" priority="74" operator="equal">
      <formula>2</formula>
    </cfRule>
    <cfRule type="cellIs" dxfId="270" priority="75" operator="equal">
      <formula>0</formula>
    </cfRule>
  </conditionalFormatting>
  <conditionalFormatting sqref="F120">
    <cfRule type="cellIs" dxfId="269" priority="67" operator="equal">
      <formula>1</formula>
    </cfRule>
    <cfRule type="cellIs" dxfId="268" priority="68" operator="equal">
      <formula>3</formula>
    </cfRule>
    <cfRule type="cellIs" dxfId="267" priority="69" operator="equal">
      <formula>2</formula>
    </cfRule>
    <cfRule type="cellIs" dxfId="266" priority="70" operator="equal">
      <formula>0</formula>
    </cfRule>
  </conditionalFormatting>
  <conditionalFormatting sqref="F129">
    <cfRule type="cellIs" dxfId="265" priority="62" operator="equal">
      <formula>1</formula>
    </cfRule>
    <cfRule type="cellIs" dxfId="264" priority="63" operator="equal">
      <formula>3</formula>
    </cfRule>
    <cfRule type="cellIs" dxfId="263" priority="64" operator="equal">
      <formula>2</formula>
    </cfRule>
    <cfRule type="cellIs" dxfId="262" priority="65" operator="equal">
      <formula>0</formula>
    </cfRule>
  </conditionalFormatting>
  <conditionalFormatting sqref="F137">
    <cfRule type="cellIs" dxfId="261" priority="57" operator="equal">
      <formula>1</formula>
    </cfRule>
    <cfRule type="cellIs" dxfId="260" priority="58" operator="equal">
      <formula>3</formula>
    </cfRule>
    <cfRule type="cellIs" dxfId="259" priority="59" operator="equal">
      <formula>2</formula>
    </cfRule>
    <cfRule type="cellIs" dxfId="258" priority="60" operator="equal">
      <formula>0</formula>
    </cfRule>
  </conditionalFormatting>
  <conditionalFormatting sqref="F143">
    <cfRule type="cellIs" dxfId="257" priority="52" operator="equal">
      <formula>1</formula>
    </cfRule>
    <cfRule type="cellIs" dxfId="256" priority="53" operator="equal">
      <formula>3</formula>
    </cfRule>
    <cfRule type="cellIs" dxfId="255" priority="54" operator="equal">
      <formula>2</formula>
    </cfRule>
    <cfRule type="cellIs" dxfId="254" priority="55" operator="equal">
      <formula>0</formula>
    </cfRule>
  </conditionalFormatting>
  <conditionalFormatting sqref="F150">
    <cfRule type="cellIs" dxfId="253" priority="47" operator="equal">
      <formula>1</formula>
    </cfRule>
    <cfRule type="cellIs" dxfId="252" priority="48" operator="equal">
      <formula>3</formula>
    </cfRule>
    <cfRule type="cellIs" dxfId="251" priority="49" operator="equal">
      <formula>2</formula>
    </cfRule>
    <cfRule type="cellIs" dxfId="250" priority="50" operator="equal">
      <formula>0</formula>
    </cfRule>
  </conditionalFormatting>
  <conditionalFormatting sqref="F158">
    <cfRule type="cellIs" dxfId="249" priority="42" operator="equal">
      <formula>1</formula>
    </cfRule>
    <cfRule type="cellIs" dxfId="248" priority="43" operator="equal">
      <formula>3</formula>
    </cfRule>
    <cfRule type="cellIs" dxfId="247" priority="44" operator="equal">
      <formula>2</formula>
    </cfRule>
    <cfRule type="cellIs" dxfId="246" priority="45" operator="equal">
      <formula>0</formula>
    </cfRule>
  </conditionalFormatting>
  <conditionalFormatting sqref="F165">
    <cfRule type="cellIs" dxfId="245" priority="37" operator="equal">
      <formula>1</formula>
    </cfRule>
    <cfRule type="cellIs" dxfId="244" priority="38" operator="equal">
      <formula>3</formula>
    </cfRule>
    <cfRule type="cellIs" dxfId="243" priority="39" operator="equal">
      <formula>2</formula>
    </cfRule>
    <cfRule type="cellIs" dxfId="242" priority="40" operator="equal">
      <formula>0</formula>
    </cfRule>
  </conditionalFormatting>
  <conditionalFormatting sqref="F173">
    <cfRule type="cellIs" dxfId="241" priority="32" operator="equal">
      <formula>1</formula>
    </cfRule>
    <cfRule type="cellIs" dxfId="240" priority="33" operator="equal">
      <formula>3</formula>
    </cfRule>
    <cfRule type="cellIs" dxfId="239" priority="34" operator="equal">
      <formula>2</formula>
    </cfRule>
    <cfRule type="cellIs" dxfId="238" priority="35" operator="equal">
      <formula>0</formula>
    </cfRule>
  </conditionalFormatting>
  <conditionalFormatting sqref="F181">
    <cfRule type="cellIs" dxfId="237" priority="27" operator="equal">
      <formula>1</formula>
    </cfRule>
    <cfRule type="cellIs" dxfId="236" priority="28" operator="equal">
      <formula>3</formula>
    </cfRule>
    <cfRule type="cellIs" dxfId="235" priority="29" operator="equal">
      <formula>2</formula>
    </cfRule>
    <cfRule type="cellIs" dxfId="234" priority="30" operator="equal">
      <formula>0</formula>
    </cfRule>
  </conditionalFormatting>
  <conditionalFormatting sqref="F189">
    <cfRule type="cellIs" dxfId="233" priority="22" operator="equal">
      <formula>1</formula>
    </cfRule>
    <cfRule type="cellIs" dxfId="232" priority="23" operator="equal">
      <formula>3</formula>
    </cfRule>
    <cfRule type="cellIs" dxfId="231" priority="24" operator="equal">
      <formula>2</formula>
    </cfRule>
    <cfRule type="cellIs" dxfId="230" priority="25" operator="equal">
      <formula>0</formula>
    </cfRule>
  </conditionalFormatting>
  <conditionalFormatting sqref="F196">
    <cfRule type="cellIs" dxfId="229" priority="17" operator="equal">
      <formula>1</formula>
    </cfRule>
    <cfRule type="cellIs" dxfId="228" priority="18" operator="equal">
      <formula>3</formula>
    </cfRule>
    <cfRule type="cellIs" dxfId="227" priority="19" operator="equal">
      <formula>2</formula>
    </cfRule>
    <cfRule type="cellIs" dxfId="226" priority="20" operator="equal">
      <formula>0</formula>
    </cfRule>
  </conditionalFormatting>
  <conditionalFormatting sqref="F205">
    <cfRule type="cellIs" dxfId="225" priority="12" operator="equal">
      <formula>1</formula>
    </cfRule>
    <cfRule type="cellIs" dxfId="224" priority="13" operator="equal">
      <formula>3</formula>
    </cfRule>
    <cfRule type="cellIs" dxfId="223" priority="14" operator="equal">
      <formula>2</formula>
    </cfRule>
    <cfRule type="cellIs" dxfId="222" priority="15" operator="equal">
      <formula>0</formula>
    </cfRule>
  </conditionalFormatting>
  <conditionalFormatting sqref="F213">
    <cfRule type="cellIs" dxfId="221" priority="7" operator="equal">
      <formula>1</formula>
    </cfRule>
    <cfRule type="cellIs" dxfId="220" priority="8" operator="equal">
      <formula>3</formula>
    </cfRule>
    <cfRule type="cellIs" dxfId="219" priority="9" operator="equal">
      <formula>2</formula>
    </cfRule>
    <cfRule type="cellIs" dxfId="218" priority="10" operator="equal">
      <formula>0</formula>
    </cfRule>
  </conditionalFormatting>
  <conditionalFormatting sqref="F221">
    <cfRule type="cellIs" dxfId="217" priority="2" operator="equal">
      <formula>1</formula>
    </cfRule>
    <cfRule type="cellIs" dxfId="216" priority="3" operator="equal">
      <formula>3</formula>
    </cfRule>
    <cfRule type="cellIs" dxfId="215" priority="4" operator="equal">
      <formula>2</formula>
    </cfRule>
    <cfRule type="cellIs" dxfId="214" priority="5" operator="equal">
      <formula>0</formula>
    </cfRule>
  </conditionalFormatting>
  <dataValidations count="1">
    <dataValidation type="whole" allowBlank="1" showInputMessage="1" showErrorMessage="1" error="Geben Sie einen Wert von 0 bis 3 ein!" sqref="F11:F15 F19:F25 F29:F34 F38:F40 F44:F46 F51:F55 F59:F63 F67:F71 F75:F79 F83:F87 F91:F95 F99:F102 F106:F110 F114:F118 F122:F126 F131:F135 F139:F141 F145:F148 F152:F156 F160:F163 F167:F171 F175:F179 F183:F187 F191:F194 F198:F203 F207:F211 F215:F219 F223:F226" xr:uid="{07594D1A-62ED-426A-8F62-2B913ED570E6}">
      <formula1>0</formula1>
      <formula2>3</formula2>
    </dataValidation>
  </dataValidations>
  <printOptions horizontalCentered="1"/>
  <pageMargins left="0.39370078740157483" right="0.39370078740157483" top="1.5748031496062993" bottom="0.59055118110236227" header="0.39370078740157483" footer="0.31496062992125984"/>
  <pageSetup paperSize="9" scale="95" fitToHeight="0" orientation="landscape" r:id="rId1"/>
  <headerFooter>
    <oddHeader>&amp;L&amp;"Verdana,Standard"&amp;9&amp;G&amp;C&amp;"Verdana,Fett"&amp;12
IPMA Level A, B and C
Certification application
Self-assessment project management&amp;R&amp;G</oddHeader>
    <oddFooter>&amp;L&amp;"Verdana,Standard"&amp;9© VZPM&amp;C&amp;"Verdana,Standard"&amp;9&amp;F&amp;R&amp;"Verdana,Standard"&amp;9&amp;A page &amp;P/&amp;N</oddFooter>
  </headerFooter>
  <ignoredErrors>
    <ignoredError sqref="B8 B128 B48" numberStoredAsText="1"/>
    <ignoredError sqref="B9 B17 B27 B36 B42 B57 B65 B81 B97 B112 B129 B137 B143 B150 B158 B165 B173 B181 B189 B196 B205 B213 B221 B49 B73 B89 B104 B120" twoDigitTextYear="1"/>
    <ignoredError sqref="F9:F17 F27:F42 F49:F226" unlockedFormula="1"/>
  </ignoredErrors>
  <legacyDrawingHF r:id="rId2"/>
  <extLst>
    <ext xmlns:x14="http://schemas.microsoft.com/office/spreadsheetml/2009/9/main" uri="{78C0D931-6437-407d-A8EE-F0AAD7539E65}">
      <x14:conditionalFormattings>
        <x14:conditionalFormatting xmlns:xm="http://schemas.microsoft.com/office/excel/2006/main">
          <x14:cfRule type="notContainsText" priority="156" operator="notContains" id="{B90837EE-0CC1-420B-97E1-0D9C00ABFF90}">
            <xm:f>ISERROR(SEARCH("",F11))</xm:f>
            <xm:f>""</xm:f>
            <x14:dxf>
              <fill>
                <patternFill>
                  <bgColor theme="0"/>
                </patternFill>
              </fill>
            </x14:dxf>
          </x14:cfRule>
          <xm:sqref>F11</xm:sqref>
        </x14:conditionalFormatting>
        <x14:conditionalFormatting xmlns:xm="http://schemas.microsoft.com/office/excel/2006/main">
          <x14:cfRule type="notContainsText" priority="151" operator="notContains" id="{01F4968E-0F72-428D-B2BF-0F9C045B3C9F}">
            <xm:f>ISERROR(SEARCH("",F12))</xm:f>
            <xm:f>""</xm:f>
            <x14:dxf>
              <fill>
                <patternFill>
                  <bgColor theme="0"/>
                </patternFill>
              </fill>
            </x14:dxf>
          </x14:cfRule>
          <xm:sqref>F12:F15</xm:sqref>
        </x14:conditionalFormatting>
        <x14:conditionalFormatting xmlns:xm="http://schemas.microsoft.com/office/excel/2006/main">
          <x14:cfRule type="notContainsText" priority="146" operator="notContains" id="{9D4BCB57-E8AC-4FF3-B468-6C9826522358}">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41" operator="notContains" id="{C1E0C6D3-1FC5-41E8-8A6E-DA76FFD3B2A9}">
            <xm:f>ISERROR(SEARCH("",F19))</xm:f>
            <xm:f>""</xm:f>
            <x14:dxf>
              <fill>
                <patternFill>
                  <bgColor theme="0"/>
                </patternFill>
              </fill>
            </x14:dxf>
          </x14:cfRule>
          <xm:sqref>F19:F25</xm:sqref>
        </x14:conditionalFormatting>
        <x14:conditionalFormatting xmlns:xm="http://schemas.microsoft.com/office/excel/2006/main">
          <x14:cfRule type="notContainsText" priority="136" operator="notContains" id="{46E11EB5-1AF6-4E71-95DB-2E16FAF9C956}">
            <xm:f>ISERROR(SEARCH("",F29))</xm:f>
            <xm:f>""</xm:f>
            <x14:dxf>
              <fill>
                <patternFill>
                  <bgColor theme="0"/>
                </patternFill>
              </fill>
            </x14:dxf>
          </x14:cfRule>
          <xm:sqref>F223:F226 F215:F219 F207:F211 F198:F203 F191:F194 F183:F187 F175:F179 F167:F171 F160:F163 F152:F156 F145:F148 F139:F141 F131:F135 F122:F126 F114:F118 F106:F110 F99:F102 F91:F95 F83:F87 F75:F79 F67:F71 F59:F63 F51:F55 F44:F46 F38:F40 F29:F34</xm:sqref>
        </x14:conditionalFormatting>
        <x14:conditionalFormatting xmlns:xm="http://schemas.microsoft.com/office/excel/2006/main">
          <x14:cfRule type="notContainsText" priority="131" operator="notContains" id="{C5BF32EF-D5FA-4AD4-A4D0-DFA4203C8348}">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126" operator="notContains" id="{362A94D9-6955-4708-82CD-97C17976B354}">
            <xm:f>ISERROR(SEARCH("",F27))</xm:f>
            <xm:f>""</xm:f>
            <x14:dxf>
              <fill>
                <patternFill>
                  <bgColor theme="0" tint="-0.14996795556505021"/>
                </patternFill>
              </fill>
            </x14:dxf>
          </x14:cfRule>
          <xm:sqref>F27</xm:sqref>
        </x14:conditionalFormatting>
        <x14:conditionalFormatting xmlns:xm="http://schemas.microsoft.com/office/excel/2006/main">
          <x14:cfRule type="notContainsText" priority="121" operator="notContains" id="{31E264BD-8DC9-4C4D-BE2A-A36C90591B67}">
            <xm:f>ISERROR(SEARCH("",F36))</xm:f>
            <xm:f>""</xm:f>
            <x14:dxf>
              <fill>
                <patternFill>
                  <bgColor theme="0" tint="-0.14996795556505021"/>
                </patternFill>
              </fill>
            </x14:dxf>
          </x14:cfRule>
          <xm:sqref>F36</xm:sqref>
        </x14:conditionalFormatting>
        <x14:conditionalFormatting xmlns:xm="http://schemas.microsoft.com/office/excel/2006/main">
          <x14:cfRule type="notContainsText" priority="116" operator="notContains" id="{B82423DA-1233-40D5-8B18-EB916EE17B39}">
            <xm:f>ISERROR(SEARCH("",F42))</xm:f>
            <xm:f>""</xm:f>
            <x14:dxf>
              <fill>
                <patternFill>
                  <bgColor theme="0" tint="-0.14996795556505021"/>
                </patternFill>
              </fill>
            </x14:dxf>
          </x14:cfRule>
          <xm:sqref>F42</xm:sqref>
        </x14:conditionalFormatting>
        <x14:conditionalFormatting xmlns:xm="http://schemas.microsoft.com/office/excel/2006/main">
          <x14:cfRule type="notContainsText" priority="111" operator="notContains" id="{F29B9E67-06FA-40E0-85C9-E58FF81D4FFB}">
            <xm:f>ISERROR(SEARCH("",F49))</xm:f>
            <xm:f>""</xm:f>
            <x14:dxf>
              <fill>
                <patternFill>
                  <bgColor theme="0" tint="-0.14996795556505021"/>
                </patternFill>
              </fill>
            </x14:dxf>
          </x14:cfRule>
          <xm:sqref>F49</xm:sqref>
        </x14:conditionalFormatting>
        <x14:conditionalFormatting xmlns:xm="http://schemas.microsoft.com/office/excel/2006/main">
          <x14:cfRule type="notContainsText" priority="106" operator="notContains" id="{77AF9A5C-B9DB-4C9F-BEE3-BBE77D87CB40}">
            <xm:f>ISERROR(SEARCH("",F57))</xm:f>
            <xm:f>""</xm:f>
            <x14:dxf>
              <fill>
                <patternFill>
                  <bgColor theme="0" tint="-0.14996795556505021"/>
                </patternFill>
              </fill>
            </x14:dxf>
          </x14:cfRule>
          <xm:sqref>F57</xm:sqref>
        </x14:conditionalFormatting>
        <x14:conditionalFormatting xmlns:xm="http://schemas.microsoft.com/office/excel/2006/main">
          <x14:cfRule type="notContainsText" priority="101" operator="notContains" id="{523CA71B-6BFD-4C61-80F3-64D7A5162BB3}">
            <xm:f>ISERROR(SEARCH("",F65))</xm:f>
            <xm:f>""</xm:f>
            <x14:dxf>
              <fill>
                <patternFill>
                  <bgColor theme="0" tint="-0.14996795556505021"/>
                </patternFill>
              </fill>
            </x14:dxf>
          </x14:cfRule>
          <xm:sqref>F65</xm:sqref>
        </x14:conditionalFormatting>
        <x14:conditionalFormatting xmlns:xm="http://schemas.microsoft.com/office/excel/2006/main">
          <x14:cfRule type="notContainsText" priority="96" operator="notContains" id="{2156600E-0982-4596-8FDF-40CA2CC43300}">
            <xm:f>ISERROR(SEARCH("",F73))</xm:f>
            <xm:f>""</xm:f>
            <x14:dxf>
              <fill>
                <patternFill>
                  <bgColor theme="0" tint="-0.14996795556505021"/>
                </patternFill>
              </fill>
            </x14:dxf>
          </x14:cfRule>
          <xm:sqref>F73</xm:sqref>
        </x14:conditionalFormatting>
        <x14:conditionalFormatting xmlns:xm="http://schemas.microsoft.com/office/excel/2006/main">
          <x14:cfRule type="notContainsText" priority="91" operator="notContains" id="{6F9FA268-54C8-413C-828F-90CBC78CBFBD}">
            <xm:f>ISERROR(SEARCH("",F81))</xm:f>
            <xm:f>""</xm:f>
            <x14:dxf>
              <fill>
                <patternFill>
                  <bgColor theme="0" tint="-0.14996795556505021"/>
                </patternFill>
              </fill>
            </x14:dxf>
          </x14:cfRule>
          <xm:sqref>F81</xm:sqref>
        </x14:conditionalFormatting>
        <x14:conditionalFormatting xmlns:xm="http://schemas.microsoft.com/office/excel/2006/main">
          <x14:cfRule type="notContainsText" priority="86" operator="notContains" id="{527254A1-1266-4E9B-BFE7-02A0512C5A64}">
            <xm:f>ISERROR(SEARCH("",F89))</xm:f>
            <xm:f>""</xm:f>
            <x14:dxf>
              <fill>
                <patternFill>
                  <bgColor theme="0" tint="-0.14996795556505021"/>
                </patternFill>
              </fill>
            </x14:dxf>
          </x14:cfRule>
          <xm:sqref>F89</xm:sqref>
        </x14:conditionalFormatting>
        <x14:conditionalFormatting xmlns:xm="http://schemas.microsoft.com/office/excel/2006/main">
          <x14:cfRule type="notContainsText" priority="81" operator="notContains" id="{1A6B8767-406A-454B-8D86-BCBED4D472FF}">
            <xm:f>ISERROR(SEARCH("",F97))</xm:f>
            <xm:f>""</xm:f>
            <x14:dxf>
              <fill>
                <patternFill>
                  <bgColor theme="0" tint="-0.14996795556505021"/>
                </patternFill>
              </fill>
            </x14:dxf>
          </x14:cfRule>
          <xm:sqref>F97</xm:sqref>
        </x14:conditionalFormatting>
        <x14:conditionalFormatting xmlns:xm="http://schemas.microsoft.com/office/excel/2006/main">
          <x14:cfRule type="notContainsText" priority="76" operator="notContains" id="{DFB18025-D4E6-4491-A6CE-FC674C4F4D71}">
            <xm:f>ISERROR(SEARCH("",F104))</xm:f>
            <xm:f>""</xm:f>
            <x14:dxf>
              <fill>
                <patternFill>
                  <bgColor theme="0" tint="-0.14996795556505021"/>
                </patternFill>
              </fill>
            </x14:dxf>
          </x14:cfRule>
          <xm:sqref>F104</xm:sqref>
        </x14:conditionalFormatting>
        <x14:conditionalFormatting xmlns:xm="http://schemas.microsoft.com/office/excel/2006/main">
          <x14:cfRule type="notContainsText" priority="71" operator="notContains" id="{8ED3096D-816C-41C5-9BB5-A73577669F9E}">
            <xm:f>ISERROR(SEARCH("",F112))</xm:f>
            <xm:f>""</xm:f>
            <x14:dxf>
              <fill>
                <patternFill>
                  <bgColor theme="0" tint="-0.14996795556505021"/>
                </patternFill>
              </fill>
            </x14:dxf>
          </x14:cfRule>
          <xm:sqref>F112</xm:sqref>
        </x14:conditionalFormatting>
        <x14:conditionalFormatting xmlns:xm="http://schemas.microsoft.com/office/excel/2006/main">
          <x14:cfRule type="notContainsText" priority="66" operator="notContains" id="{6D3072B1-7529-40CC-8C08-A8D2B1C832E1}">
            <xm:f>ISERROR(SEARCH("",F120))</xm:f>
            <xm:f>""</xm:f>
            <x14:dxf>
              <fill>
                <patternFill>
                  <bgColor theme="0" tint="-0.14996795556505021"/>
                </patternFill>
              </fill>
            </x14:dxf>
          </x14:cfRule>
          <xm:sqref>F120</xm:sqref>
        </x14:conditionalFormatting>
        <x14:conditionalFormatting xmlns:xm="http://schemas.microsoft.com/office/excel/2006/main">
          <x14:cfRule type="notContainsText" priority="61" operator="notContains" id="{3BAD0BF5-8A4D-43B3-86C4-DDCF4DDBE121}">
            <xm:f>ISERROR(SEARCH("",F129))</xm:f>
            <xm:f>""</xm:f>
            <x14:dxf>
              <fill>
                <patternFill>
                  <bgColor theme="0" tint="-0.14996795556505021"/>
                </patternFill>
              </fill>
            </x14:dxf>
          </x14:cfRule>
          <xm:sqref>F129</xm:sqref>
        </x14:conditionalFormatting>
        <x14:conditionalFormatting xmlns:xm="http://schemas.microsoft.com/office/excel/2006/main">
          <x14:cfRule type="notContainsText" priority="56" operator="notContains" id="{44461D32-7B79-454D-9B2B-09CAB5BF7439}">
            <xm:f>ISERROR(SEARCH("",F137))</xm:f>
            <xm:f>""</xm:f>
            <x14:dxf>
              <fill>
                <patternFill>
                  <bgColor theme="0" tint="-0.14996795556505021"/>
                </patternFill>
              </fill>
            </x14:dxf>
          </x14:cfRule>
          <xm:sqref>F137</xm:sqref>
        </x14:conditionalFormatting>
        <x14:conditionalFormatting xmlns:xm="http://schemas.microsoft.com/office/excel/2006/main">
          <x14:cfRule type="notContainsText" priority="51" operator="notContains" id="{FF5146DC-E5AD-4325-8889-DCE94BB6AFD5}">
            <xm:f>ISERROR(SEARCH("",F143))</xm:f>
            <xm:f>""</xm:f>
            <x14:dxf>
              <fill>
                <patternFill>
                  <bgColor theme="0" tint="-0.14996795556505021"/>
                </patternFill>
              </fill>
            </x14:dxf>
          </x14:cfRule>
          <xm:sqref>F143</xm:sqref>
        </x14:conditionalFormatting>
        <x14:conditionalFormatting xmlns:xm="http://schemas.microsoft.com/office/excel/2006/main">
          <x14:cfRule type="notContainsText" priority="46" operator="notContains" id="{67DC7B85-A692-479D-97A6-1058571AAC0A}">
            <xm:f>ISERROR(SEARCH("",F150))</xm:f>
            <xm:f>""</xm:f>
            <x14:dxf>
              <fill>
                <patternFill>
                  <bgColor theme="0" tint="-0.14996795556505021"/>
                </patternFill>
              </fill>
            </x14:dxf>
          </x14:cfRule>
          <xm:sqref>F150</xm:sqref>
        </x14:conditionalFormatting>
        <x14:conditionalFormatting xmlns:xm="http://schemas.microsoft.com/office/excel/2006/main">
          <x14:cfRule type="notContainsText" priority="41" operator="notContains" id="{C3CB68B6-1B4F-4CFA-BA3F-2BB51364CE80}">
            <xm:f>ISERROR(SEARCH("",F158))</xm:f>
            <xm:f>""</xm:f>
            <x14:dxf>
              <fill>
                <patternFill>
                  <bgColor theme="0" tint="-0.14996795556505021"/>
                </patternFill>
              </fill>
            </x14:dxf>
          </x14:cfRule>
          <xm:sqref>F158</xm:sqref>
        </x14:conditionalFormatting>
        <x14:conditionalFormatting xmlns:xm="http://schemas.microsoft.com/office/excel/2006/main">
          <x14:cfRule type="notContainsText" priority="36" operator="notContains" id="{468B634A-848A-4EC1-9537-2BDAB3FAA62C}">
            <xm:f>ISERROR(SEARCH("",F165))</xm:f>
            <xm:f>""</xm:f>
            <x14:dxf>
              <fill>
                <patternFill>
                  <bgColor theme="0" tint="-0.14996795556505021"/>
                </patternFill>
              </fill>
            </x14:dxf>
          </x14:cfRule>
          <xm:sqref>F165</xm:sqref>
        </x14:conditionalFormatting>
        <x14:conditionalFormatting xmlns:xm="http://schemas.microsoft.com/office/excel/2006/main">
          <x14:cfRule type="notContainsText" priority="31" operator="notContains" id="{CB94EA6C-B3BF-4388-A9A9-C31908D91536}">
            <xm:f>ISERROR(SEARCH("",F173))</xm:f>
            <xm:f>""</xm:f>
            <x14:dxf>
              <fill>
                <patternFill>
                  <bgColor theme="0" tint="-0.14996795556505021"/>
                </patternFill>
              </fill>
            </x14:dxf>
          </x14:cfRule>
          <xm:sqref>F173</xm:sqref>
        </x14:conditionalFormatting>
        <x14:conditionalFormatting xmlns:xm="http://schemas.microsoft.com/office/excel/2006/main">
          <x14:cfRule type="notContainsText" priority="26" operator="notContains" id="{4F25D18C-7B79-42EC-A648-80AF4F69C16D}">
            <xm:f>ISERROR(SEARCH("",F181))</xm:f>
            <xm:f>""</xm:f>
            <x14:dxf>
              <fill>
                <patternFill>
                  <bgColor theme="0" tint="-0.14996795556505021"/>
                </patternFill>
              </fill>
            </x14:dxf>
          </x14:cfRule>
          <xm:sqref>F181</xm:sqref>
        </x14:conditionalFormatting>
        <x14:conditionalFormatting xmlns:xm="http://schemas.microsoft.com/office/excel/2006/main">
          <x14:cfRule type="notContainsText" priority="21" operator="notContains" id="{D32C2985-A6F9-4319-943D-875124C843E2}">
            <xm:f>ISERROR(SEARCH("",F189))</xm:f>
            <xm:f>""</xm:f>
            <x14:dxf>
              <fill>
                <patternFill>
                  <bgColor theme="0" tint="-0.14996795556505021"/>
                </patternFill>
              </fill>
            </x14:dxf>
          </x14:cfRule>
          <xm:sqref>F189</xm:sqref>
        </x14:conditionalFormatting>
        <x14:conditionalFormatting xmlns:xm="http://schemas.microsoft.com/office/excel/2006/main">
          <x14:cfRule type="notContainsText" priority="16" operator="notContains" id="{6212FA18-BFCB-44FA-B163-1D509CBB5557}">
            <xm:f>ISERROR(SEARCH("",F196))</xm:f>
            <xm:f>""</xm:f>
            <x14:dxf>
              <fill>
                <patternFill>
                  <bgColor theme="0" tint="-0.14996795556505021"/>
                </patternFill>
              </fill>
            </x14:dxf>
          </x14:cfRule>
          <xm:sqref>F196</xm:sqref>
        </x14:conditionalFormatting>
        <x14:conditionalFormatting xmlns:xm="http://schemas.microsoft.com/office/excel/2006/main">
          <x14:cfRule type="notContainsText" priority="11" operator="notContains" id="{EE1DAB15-800C-40E1-BFC0-1722EDE9815E}">
            <xm:f>ISERROR(SEARCH("",F205))</xm:f>
            <xm:f>""</xm:f>
            <x14:dxf>
              <fill>
                <patternFill>
                  <bgColor theme="0" tint="-0.14996795556505021"/>
                </patternFill>
              </fill>
            </x14:dxf>
          </x14:cfRule>
          <xm:sqref>F205</xm:sqref>
        </x14:conditionalFormatting>
        <x14:conditionalFormatting xmlns:xm="http://schemas.microsoft.com/office/excel/2006/main">
          <x14:cfRule type="notContainsText" priority="6" operator="notContains" id="{7EE61BC7-4372-4F1A-82E4-03B9C24CB57F}">
            <xm:f>ISERROR(SEARCH("",F213))</xm:f>
            <xm:f>""</xm:f>
            <x14:dxf>
              <fill>
                <patternFill>
                  <bgColor theme="0" tint="-0.14996795556505021"/>
                </patternFill>
              </fill>
            </x14:dxf>
          </x14:cfRule>
          <xm:sqref>F213</xm:sqref>
        </x14:conditionalFormatting>
        <x14:conditionalFormatting xmlns:xm="http://schemas.microsoft.com/office/excel/2006/main">
          <x14:cfRule type="notContainsText" priority="1" operator="notContains" id="{81A45DEA-87E7-4E4B-A76D-48E62448A683}">
            <xm:f>ISERROR(SEARCH("",F221))</xm:f>
            <xm:f>""</xm:f>
            <x14:dxf>
              <fill>
                <patternFill>
                  <bgColor theme="0" tint="-0.14996795556505021"/>
                </patternFill>
              </fill>
            </x14:dxf>
          </x14:cfRule>
          <xm:sqref>F221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pageSetUpPr fitToPage="1"/>
  </sheetPr>
  <dimension ref="A1:M237"/>
  <sheetViews>
    <sheetView showGridLines="0" zoomScaleNormal="100" workbookViewId="0">
      <pane ySplit="7" topLeftCell="A8" activePane="bottomLeft" state="frozen"/>
      <selection pane="bottomLeft"/>
    </sheetView>
  </sheetViews>
  <sheetFormatPr baseColWidth="10" defaultColWidth="11.42578125" defaultRowHeight="18" customHeight="1" x14ac:dyDescent="0.25"/>
  <cols>
    <col min="1" max="1" width="1.7109375" style="6" customWidth="1"/>
    <col min="2" max="2" width="10.7109375" style="257" customWidth="1"/>
    <col min="3" max="3" width="1.7109375" style="6" customWidth="1"/>
    <col min="4" max="4" width="118.7109375" style="258" customWidth="1"/>
    <col min="5" max="5" width="1.7109375" style="6" customWidth="1"/>
    <col min="6" max="6" width="8.7109375" style="260" customWidth="1"/>
    <col min="7" max="8" width="1.7109375" style="6" customWidth="1"/>
    <col min="9" max="9" width="8.7109375" style="277" hidden="1" customWidth="1"/>
    <col min="10" max="10" width="11.42578125" style="9" customWidth="1"/>
    <col min="11" max="13" width="11.42578125" style="260"/>
    <col min="14" max="16384" width="11.42578125" style="6"/>
  </cols>
  <sheetData>
    <row r="1" spans="1:13" ht="9.9499999999999993" customHeight="1" x14ac:dyDescent="0.25">
      <c r="A1" s="13"/>
      <c r="B1" s="302"/>
      <c r="C1" s="14"/>
      <c r="D1" s="266"/>
      <c r="E1" s="14"/>
      <c r="F1" s="267"/>
      <c r="G1" s="234"/>
    </row>
    <row r="2" spans="1:13" ht="18" customHeight="1" x14ac:dyDescent="0.25">
      <c r="A2" s="16"/>
      <c r="B2" s="355" t="s">
        <v>555</v>
      </c>
      <c r="C2" s="18"/>
      <c r="D2" s="268"/>
      <c r="E2" s="18"/>
      <c r="F2" s="25"/>
      <c r="G2" s="210"/>
    </row>
    <row r="3" spans="1:13" ht="9.9499999999999993" customHeight="1" x14ac:dyDescent="0.25">
      <c r="A3" s="16"/>
      <c r="B3" s="18"/>
      <c r="C3" s="18"/>
      <c r="D3" s="268"/>
      <c r="E3" s="18"/>
      <c r="F3" s="25"/>
      <c r="G3" s="210"/>
    </row>
    <row r="4" spans="1:13" ht="24" customHeight="1" x14ac:dyDescent="0.25">
      <c r="A4" s="16"/>
      <c r="B4" s="559" t="s">
        <v>554</v>
      </c>
      <c r="C4" s="559"/>
      <c r="D4" s="559"/>
      <c r="E4" s="559"/>
      <c r="F4" s="559"/>
      <c r="G4" s="210"/>
      <c r="K4" s="303"/>
      <c r="L4" s="303"/>
      <c r="M4" s="303"/>
    </row>
    <row r="5" spans="1:13" ht="9.9499999999999993" customHeight="1" x14ac:dyDescent="0.25">
      <c r="A5" s="16"/>
      <c r="B5" s="18"/>
      <c r="C5" s="18"/>
      <c r="D5" s="268"/>
      <c r="E5" s="18"/>
      <c r="F5" s="25"/>
      <c r="G5" s="210"/>
      <c r="K5" s="303"/>
      <c r="L5" s="303"/>
      <c r="M5" s="303"/>
    </row>
    <row r="6" spans="1:13" ht="30" customHeight="1" x14ac:dyDescent="0.25">
      <c r="A6" s="16"/>
      <c r="B6" s="354" t="s">
        <v>553</v>
      </c>
      <c r="C6" s="18"/>
      <c r="D6" s="560" t="s">
        <v>1573</v>
      </c>
      <c r="E6" s="560"/>
      <c r="F6" s="560"/>
      <c r="G6" s="210"/>
    </row>
    <row r="7" spans="1:13" ht="9.9499999999999993" customHeight="1" x14ac:dyDescent="0.25">
      <c r="A7" s="16"/>
      <c r="B7" s="301"/>
      <c r="C7" s="18"/>
      <c r="D7" s="268"/>
      <c r="E7" s="18"/>
      <c r="F7" s="25"/>
      <c r="G7" s="210"/>
    </row>
    <row r="8" spans="1:13" ht="27.95" customHeight="1" x14ac:dyDescent="0.25">
      <c r="A8" s="16"/>
      <c r="B8" s="269" t="s">
        <v>736</v>
      </c>
      <c r="C8" s="30"/>
      <c r="D8" s="30" t="s">
        <v>556</v>
      </c>
      <c r="E8" s="18"/>
      <c r="F8" s="270"/>
      <c r="G8" s="210"/>
    </row>
    <row r="9" spans="1:13" ht="27.95" customHeight="1" x14ac:dyDescent="0.25">
      <c r="A9" s="16"/>
      <c r="B9" s="271" t="s">
        <v>737</v>
      </c>
      <c r="C9" s="265"/>
      <c r="D9" s="265" t="s">
        <v>557</v>
      </c>
      <c r="E9" s="18"/>
      <c r="F9" s="227" t="str">
        <f>IFERROR(ROUND(AVERAGE(F11:F15),0),"")</f>
        <v/>
      </c>
      <c r="G9" s="210"/>
      <c r="I9" s="278" t="str">
        <f>F9</f>
        <v/>
      </c>
    </row>
    <row r="10" spans="1:13" ht="9.9499999999999993" customHeight="1" x14ac:dyDescent="0.25">
      <c r="A10" s="16"/>
      <c r="B10" s="271"/>
      <c r="C10" s="265"/>
      <c r="D10" s="268"/>
      <c r="E10" s="18"/>
      <c r="F10" s="272"/>
      <c r="G10" s="210"/>
    </row>
    <row r="11" spans="1:13" ht="27.95" customHeight="1" x14ac:dyDescent="0.25">
      <c r="A11" s="16"/>
      <c r="B11" s="275" t="s">
        <v>738</v>
      </c>
      <c r="C11" s="18"/>
      <c r="D11" s="276" t="s">
        <v>558</v>
      </c>
      <c r="E11" s="18"/>
      <c r="F11" s="227"/>
      <c r="G11" s="210"/>
      <c r="H11" s="263"/>
    </row>
    <row r="12" spans="1:13" ht="27.95" customHeight="1" x14ac:dyDescent="0.25">
      <c r="A12" s="16"/>
      <c r="B12" s="275" t="s">
        <v>739</v>
      </c>
      <c r="C12" s="18"/>
      <c r="D12" s="276" t="s">
        <v>559</v>
      </c>
      <c r="E12" s="18"/>
      <c r="F12" s="227"/>
      <c r="G12" s="210"/>
    </row>
    <row r="13" spans="1:13" ht="27.95" customHeight="1" x14ac:dyDescent="0.25">
      <c r="A13" s="16"/>
      <c r="B13" s="275" t="s">
        <v>740</v>
      </c>
      <c r="C13" s="18"/>
      <c r="D13" s="276" t="s">
        <v>1097</v>
      </c>
      <c r="E13" s="18"/>
      <c r="F13" s="227"/>
      <c r="G13" s="210"/>
    </row>
    <row r="14" spans="1:13" ht="27.95" customHeight="1" x14ac:dyDescent="0.25">
      <c r="A14" s="16"/>
      <c r="B14" s="275" t="s">
        <v>741</v>
      </c>
      <c r="C14" s="18"/>
      <c r="D14" s="276" t="s">
        <v>561</v>
      </c>
      <c r="E14" s="18"/>
      <c r="F14" s="227"/>
      <c r="G14" s="210"/>
    </row>
    <row r="15" spans="1:13" ht="27.95" customHeight="1" x14ac:dyDescent="0.25">
      <c r="A15" s="16"/>
      <c r="B15" s="275" t="s">
        <v>742</v>
      </c>
      <c r="C15" s="18"/>
      <c r="D15" s="276" t="s">
        <v>562</v>
      </c>
      <c r="E15" s="18"/>
      <c r="F15" s="227"/>
      <c r="G15" s="210"/>
    </row>
    <row r="16" spans="1:13" ht="9.9499999999999993" customHeight="1" x14ac:dyDescent="0.25">
      <c r="A16" s="16"/>
      <c r="B16" s="259"/>
      <c r="C16" s="18"/>
      <c r="D16" s="268"/>
      <c r="E16" s="18"/>
      <c r="F16" s="272"/>
      <c r="G16" s="210"/>
    </row>
    <row r="17" spans="1:9" ht="27.95" customHeight="1" x14ac:dyDescent="0.25">
      <c r="A17" s="16"/>
      <c r="B17" s="271" t="s">
        <v>743</v>
      </c>
      <c r="C17" s="265"/>
      <c r="D17" s="265" t="s">
        <v>563</v>
      </c>
      <c r="E17" s="18"/>
      <c r="F17" s="227" t="str">
        <f>IFERROR(ROUND(AVERAGE(F19:F25),0),"")</f>
        <v/>
      </c>
      <c r="G17" s="210"/>
      <c r="I17" s="278" t="str">
        <f>F17</f>
        <v/>
      </c>
    </row>
    <row r="18" spans="1:9" ht="9.9499999999999993" customHeight="1" x14ac:dyDescent="0.25">
      <c r="A18" s="16"/>
      <c r="B18" s="271"/>
      <c r="C18" s="265"/>
      <c r="D18" s="268"/>
      <c r="E18" s="18"/>
      <c r="F18" s="272"/>
      <c r="G18" s="210"/>
    </row>
    <row r="19" spans="1:9" ht="27.95" customHeight="1" x14ac:dyDescent="0.25">
      <c r="A19" s="16"/>
      <c r="B19" s="275" t="s">
        <v>744</v>
      </c>
      <c r="C19" s="18"/>
      <c r="D19" s="276" t="s">
        <v>720</v>
      </c>
      <c r="E19" s="18"/>
      <c r="F19" s="227"/>
      <c r="G19" s="210"/>
    </row>
    <row r="20" spans="1:9" ht="27.95" customHeight="1" x14ac:dyDescent="0.25">
      <c r="A20" s="16"/>
      <c r="B20" s="275" t="s">
        <v>745</v>
      </c>
      <c r="C20" s="18"/>
      <c r="D20" s="276" t="s">
        <v>721</v>
      </c>
      <c r="E20" s="18"/>
      <c r="F20" s="227"/>
      <c r="G20" s="210"/>
    </row>
    <row r="21" spans="1:9" ht="27.95" customHeight="1" x14ac:dyDescent="0.25">
      <c r="A21" s="16"/>
      <c r="B21" s="275" t="s">
        <v>746</v>
      </c>
      <c r="C21" s="18"/>
      <c r="D21" s="276" t="s">
        <v>722</v>
      </c>
      <c r="E21" s="18"/>
      <c r="F21" s="227"/>
      <c r="G21" s="210"/>
    </row>
    <row r="22" spans="1:9" ht="27.95" customHeight="1" x14ac:dyDescent="0.25">
      <c r="A22" s="16"/>
      <c r="B22" s="275" t="s">
        <v>747</v>
      </c>
      <c r="C22" s="18"/>
      <c r="D22" s="276" t="s">
        <v>567</v>
      </c>
      <c r="E22" s="18"/>
      <c r="F22" s="227"/>
      <c r="G22" s="210"/>
    </row>
    <row r="23" spans="1:9" ht="27.95" customHeight="1" x14ac:dyDescent="0.25">
      <c r="A23" s="16"/>
      <c r="B23" s="275" t="s">
        <v>748</v>
      </c>
      <c r="C23" s="18"/>
      <c r="D23" s="276" t="s">
        <v>723</v>
      </c>
      <c r="E23" s="18"/>
      <c r="F23" s="227"/>
      <c r="G23" s="210"/>
    </row>
    <row r="24" spans="1:9" ht="27.95" customHeight="1" x14ac:dyDescent="0.25">
      <c r="A24" s="16"/>
      <c r="B24" s="275" t="s">
        <v>749</v>
      </c>
      <c r="C24" s="18"/>
      <c r="D24" s="276" t="s">
        <v>724</v>
      </c>
      <c r="E24" s="18"/>
      <c r="F24" s="227"/>
      <c r="G24" s="210"/>
    </row>
    <row r="25" spans="1:9" ht="27.95" customHeight="1" x14ac:dyDescent="0.25">
      <c r="A25" s="16"/>
      <c r="B25" s="275" t="s">
        <v>750</v>
      </c>
      <c r="C25" s="18"/>
      <c r="D25" s="276" t="s">
        <v>725</v>
      </c>
      <c r="E25" s="18"/>
      <c r="F25" s="227"/>
      <c r="G25" s="210"/>
    </row>
    <row r="26" spans="1:9" ht="9.9499999999999993" customHeight="1" x14ac:dyDescent="0.25">
      <c r="A26" s="16"/>
      <c r="B26" s="259"/>
      <c r="C26" s="18"/>
      <c r="D26" s="268"/>
      <c r="E26" s="18"/>
      <c r="F26" s="272"/>
      <c r="G26" s="210"/>
    </row>
    <row r="27" spans="1:9" ht="27.95" customHeight="1" x14ac:dyDescent="0.25">
      <c r="A27" s="16"/>
      <c r="B27" s="271" t="s">
        <v>751</v>
      </c>
      <c r="C27" s="265"/>
      <c r="D27" s="265" t="s">
        <v>571</v>
      </c>
      <c r="E27" s="18"/>
      <c r="F27" s="227" t="str">
        <f>IFERROR(ROUND(AVERAGE(F29:F34),0),"")</f>
        <v/>
      </c>
      <c r="G27" s="210"/>
      <c r="I27" s="278" t="str">
        <f>F27</f>
        <v/>
      </c>
    </row>
    <row r="28" spans="1:9" ht="9.9499999999999993" customHeight="1" x14ac:dyDescent="0.25">
      <c r="A28" s="16"/>
      <c r="B28" s="271"/>
      <c r="C28" s="265"/>
      <c r="D28" s="268"/>
      <c r="E28" s="18"/>
      <c r="F28" s="272"/>
      <c r="G28" s="210"/>
    </row>
    <row r="29" spans="1:9" ht="27.95" customHeight="1" x14ac:dyDescent="0.25">
      <c r="A29" s="16"/>
      <c r="B29" s="275" t="s">
        <v>752</v>
      </c>
      <c r="C29" s="18"/>
      <c r="D29" s="276" t="s">
        <v>726</v>
      </c>
      <c r="E29" s="18"/>
      <c r="F29" s="227"/>
      <c r="G29" s="210"/>
    </row>
    <row r="30" spans="1:9" ht="27.95" customHeight="1" x14ac:dyDescent="0.25">
      <c r="A30" s="16"/>
      <c r="B30" s="275" t="s">
        <v>753</v>
      </c>
      <c r="C30" s="18"/>
      <c r="D30" s="276" t="s">
        <v>727</v>
      </c>
      <c r="E30" s="18"/>
      <c r="F30" s="227"/>
      <c r="G30" s="210"/>
    </row>
    <row r="31" spans="1:9" ht="27.95" customHeight="1" x14ac:dyDescent="0.25">
      <c r="A31" s="16"/>
      <c r="B31" s="275" t="s">
        <v>754</v>
      </c>
      <c r="C31" s="18"/>
      <c r="D31" s="276" t="s">
        <v>728</v>
      </c>
      <c r="E31" s="18"/>
      <c r="F31" s="227"/>
      <c r="G31" s="210"/>
    </row>
    <row r="32" spans="1:9" ht="27.95" customHeight="1" x14ac:dyDescent="0.25">
      <c r="A32" s="16"/>
      <c r="B32" s="275" t="s">
        <v>755</v>
      </c>
      <c r="C32" s="18"/>
      <c r="D32" s="276" t="s">
        <v>729</v>
      </c>
      <c r="E32" s="18"/>
      <c r="F32" s="227"/>
      <c r="G32" s="210"/>
    </row>
    <row r="33" spans="1:9" ht="27.95" customHeight="1" x14ac:dyDescent="0.25">
      <c r="A33" s="16"/>
      <c r="B33" s="275" t="s">
        <v>756</v>
      </c>
      <c r="C33" s="18"/>
      <c r="D33" s="276" t="s">
        <v>730</v>
      </c>
      <c r="E33" s="18"/>
      <c r="F33" s="227"/>
      <c r="G33" s="210"/>
    </row>
    <row r="34" spans="1:9" ht="27.95" customHeight="1" x14ac:dyDescent="0.25">
      <c r="A34" s="16"/>
      <c r="B34" s="275" t="s">
        <v>757</v>
      </c>
      <c r="C34" s="18"/>
      <c r="D34" s="276" t="s">
        <v>731</v>
      </c>
      <c r="E34" s="18"/>
      <c r="F34" s="227"/>
      <c r="G34" s="210"/>
    </row>
    <row r="35" spans="1:9" ht="9.9499999999999993" customHeight="1" x14ac:dyDescent="0.25">
      <c r="A35" s="16"/>
      <c r="B35" s="259"/>
      <c r="C35" s="18"/>
      <c r="D35" s="268"/>
      <c r="E35" s="18"/>
      <c r="F35" s="272"/>
      <c r="G35" s="210"/>
    </row>
    <row r="36" spans="1:9" ht="27.95" customHeight="1" x14ac:dyDescent="0.25">
      <c r="A36" s="16"/>
      <c r="B36" s="271" t="s">
        <v>758</v>
      </c>
      <c r="C36" s="265"/>
      <c r="D36" s="265" t="s">
        <v>578</v>
      </c>
      <c r="E36" s="18"/>
      <c r="F36" s="227" t="str">
        <f>IFERROR(ROUND(AVERAGE(F38:F40),0),"")</f>
        <v/>
      </c>
      <c r="G36" s="210"/>
      <c r="I36" s="278" t="str">
        <f>F36</f>
        <v/>
      </c>
    </row>
    <row r="37" spans="1:9" ht="9.9499999999999993" customHeight="1" x14ac:dyDescent="0.25">
      <c r="A37" s="16"/>
      <c r="B37" s="271"/>
      <c r="C37" s="265"/>
      <c r="D37" s="268"/>
      <c r="E37" s="18"/>
      <c r="F37" s="272"/>
      <c r="G37" s="210"/>
    </row>
    <row r="38" spans="1:9" ht="27.95" customHeight="1" x14ac:dyDescent="0.25">
      <c r="A38" s="16"/>
      <c r="B38" s="275" t="s">
        <v>759</v>
      </c>
      <c r="C38" s="18"/>
      <c r="D38" s="276" t="s">
        <v>732</v>
      </c>
      <c r="E38" s="18"/>
      <c r="F38" s="227"/>
      <c r="G38" s="210"/>
    </row>
    <row r="39" spans="1:9" ht="27.95" customHeight="1" x14ac:dyDescent="0.25">
      <c r="A39" s="16"/>
      <c r="B39" s="275" t="s">
        <v>760</v>
      </c>
      <c r="C39" s="18"/>
      <c r="D39" s="276" t="s">
        <v>733</v>
      </c>
      <c r="E39" s="18"/>
      <c r="F39" s="227"/>
      <c r="G39" s="210"/>
    </row>
    <row r="40" spans="1:9" ht="27.95" customHeight="1" x14ac:dyDescent="0.25">
      <c r="A40" s="16"/>
      <c r="B40" s="275" t="s">
        <v>761</v>
      </c>
      <c r="C40" s="18"/>
      <c r="D40" s="276" t="s">
        <v>734</v>
      </c>
      <c r="E40" s="18"/>
      <c r="F40" s="227"/>
      <c r="G40" s="210"/>
    </row>
    <row r="41" spans="1:9" ht="9.9499999999999993" customHeight="1" x14ac:dyDescent="0.25">
      <c r="A41" s="16"/>
      <c r="B41" s="259"/>
      <c r="C41" s="18"/>
      <c r="D41" s="268"/>
      <c r="E41" s="18"/>
      <c r="F41" s="272"/>
      <c r="G41" s="210"/>
    </row>
    <row r="42" spans="1:9" ht="27.95" customHeight="1" x14ac:dyDescent="0.25">
      <c r="A42" s="16"/>
      <c r="B42" s="271" t="s">
        <v>762</v>
      </c>
      <c r="C42" s="265"/>
      <c r="D42" s="265" t="s">
        <v>582</v>
      </c>
      <c r="E42" s="18"/>
      <c r="F42" s="227" t="str">
        <f>IFERROR(ROUND(AVERAGE(F44:F46),0),"")</f>
        <v/>
      </c>
      <c r="G42" s="210"/>
      <c r="I42" s="278" t="str">
        <f>F42</f>
        <v/>
      </c>
    </row>
    <row r="43" spans="1:9" ht="9.9499999999999993" customHeight="1" x14ac:dyDescent="0.25">
      <c r="A43" s="16"/>
      <c r="B43" s="271"/>
      <c r="C43" s="265"/>
      <c r="D43" s="268"/>
      <c r="E43" s="18"/>
      <c r="F43" s="272"/>
      <c r="G43" s="210"/>
    </row>
    <row r="44" spans="1:9" ht="27.95" customHeight="1" x14ac:dyDescent="0.25">
      <c r="A44" s="16"/>
      <c r="B44" s="275" t="s">
        <v>763</v>
      </c>
      <c r="C44" s="18"/>
      <c r="D44" s="276" t="s">
        <v>1096</v>
      </c>
      <c r="E44" s="18"/>
      <c r="F44" s="227"/>
      <c r="G44" s="210"/>
    </row>
    <row r="45" spans="1:9" ht="27.95" customHeight="1" x14ac:dyDescent="0.25">
      <c r="A45" s="16"/>
      <c r="B45" s="275" t="s">
        <v>764</v>
      </c>
      <c r="C45" s="18"/>
      <c r="D45" s="276" t="s">
        <v>735</v>
      </c>
      <c r="E45" s="18"/>
      <c r="F45" s="227"/>
      <c r="G45" s="210"/>
    </row>
    <row r="46" spans="1:9" ht="27.95" customHeight="1" x14ac:dyDescent="0.25">
      <c r="A46" s="16"/>
      <c r="B46" s="275" t="s">
        <v>765</v>
      </c>
      <c r="C46" s="18"/>
      <c r="D46" s="276" t="s">
        <v>1095</v>
      </c>
      <c r="E46" s="18"/>
      <c r="F46" s="227"/>
      <c r="G46" s="210"/>
    </row>
    <row r="47" spans="1:9" ht="9.9499999999999993" customHeight="1" x14ac:dyDescent="0.25">
      <c r="A47" s="16"/>
      <c r="B47" s="259"/>
      <c r="C47" s="18"/>
      <c r="D47" s="268"/>
      <c r="E47" s="18"/>
      <c r="F47" s="25"/>
      <c r="G47" s="210"/>
    </row>
    <row r="48" spans="1:9" ht="18" customHeight="1" x14ac:dyDescent="0.25">
      <c r="A48" s="16"/>
      <c r="B48" s="269" t="s">
        <v>766</v>
      </c>
      <c r="C48" s="30"/>
      <c r="D48" s="30" t="s">
        <v>586</v>
      </c>
      <c r="E48" s="18"/>
      <c r="F48" s="25"/>
      <c r="G48" s="210"/>
    </row>
    <row r="49" spans="1:9" ht="27.95" customHeight="1" x14ac:dyDescent="0.25">
      <c r="A49" s="16"/>
      <c r="B49" s="271" t="s">
        <v>767</v>
      </c>
      <c r="C49" s="265"/>
      <c r="D49" s="265" t="s">
        <v>587</v>
      </c>
      <c r="E49" s="18"/>
      <c r="F49" s="227" t="str">
        <f>IFERROR(ROUND(AVERAGE(F51:F55),0),"")</f>
        <v/>
      </c>
      <c r="G49" s="210"/>
      <c r="I49" s="278" t="str">
        <f>F49</f>
        <v/>
      </c>
    </row>
    <row r="50" spans="1:9" ht="9.9499999999999993" customHeight="1" x14ac:dyDescent="0.25">
      <c r="A50" s="16"/>
      <c r="B50" s="271"/>
      <c r="C50" s="265"/>
      <c r="D50" s="268"/>
      <c r="E50" s="18"/>
      <c r="F50" s="272"/>
      <c r="G50" s="210"/>
    </row>
    <row r="51" spans="1:9" ht="27.95" customHeight="1" x14ac:dyDescent="0.25">
      <c r="A51" s="16"/>
      <c r="B51" s="275" t="s">
        <v>768</v>
      </c>
      <c r="C51" s="18"/>
      <c r="D51" s="276" t="s">
        <v>588</v>
      </c>
      <c r="E51" s="18"/>
      <c r="F51" s="227"/>
      <c r="G51" s="210"/>
    </row>
    <row r="52" spans="1:9" ht="27.95" customHeight="1" x14ac:dyDescent="0.25">
      <c r="A52" s="16"/>
      <c r="B52" s="275" t="s">
        <v>769</v>
      </c>
      <c r="C52" s="18"/>
      <c r="D52" s="276" t="s">
        <v>589</v>
      </c>
      <c r="E52" s="18"/>
      <c r="F52" s="227"/>
      <c r="G52" s="210"/>
    </row>
    <row r="53" spans="1:9" ht="27.95" customHeight="1" x14ac:dyDescent="0.25">
      <c r="A53" s="16"/>
      <c r="B53" s="275" t="s">
        <v>770</v>
      </c>
      <c r="C53" s="18"/>
      <c r="D53" s="276" t="s">
        <v>590</v>
      </c>
      <c r="E53" s="18"/>
      <c r="F53" s="227"/>
      <c r="G53" s="210"/>
    </row>
    <row r="54" spans="1:9" ht="27.95" customHeight="1" x14ac:dyDescent="0.25">
      <c r="A54" s="16"/>
      <c r="B54" s="275" t="s">
        <v>771</v>
      </c>
      <c r="C54" s="18"/>
      <c r="D54" s="276" t="s">
        <v>591</v>
      </c>
      <c r="E54" s="18"/>
      <c r="F54" s="227"/>
      <c r="G54" s="210"/>
    </row>
    <row r="55" spans="1:9" ht="27.95" customHeight="1" x14ac:dyDescent="0.25">
      <c r="A55" s="16"/>
      <c r="B55" s="275" t="s">
        <v>772</v>
      </c>
      <c r="C55" s="18"/>
      <c r="D55" s="276" t="s">
        <v>592</v>
      </c>
      <c r="E55" s="18"/>
      <c r="F55" s="227"/>
      <c r="G55" s="210"/>
    </row>
    <row r="56" spans="1:9" ht="9.9499999999999993" customHeight="1" x14ac:dyDescent="0.25">
      <c r="A56" s="16"/>
      <c r="B56" s="346"/>
      <c r="C56" s="18"/>
      <c r="D56" s="268"/>
      <c r="E56" s="18"/>
      <c r="F56" s="272"/>
      <c r="G56" s="210"/>
    </row>
    <row r="57" spans="1:9" ht="27.95" customHeight="1" x14ac:dyDescent="0.25">
      <c r="A57" s="16"/>
      <c r="B57" s="271" t="s">
        <v>773</v>
      </c>
      <c r="C57" s="265"/>
      <c r="D57" s="265" t="s">
        <v>593</v>
      </c>
      <c r="E57" s="18"/>
      <c r="F57" s="227" t="str">
        <f>IFERROR(ROUND(AVERAGE(F59:F63),0),"")</f>
        <v/>
      </c>
      <c r="G57" s="210"/>
      <c r="I57" s="278" t="str">
        <f>F57</f>
        <v/>
      </c>
    </row>
    <row r="58" spans="1:9" ht="9.9499999999999993" customHeight="1" x14ac:dyDescent="0.25">
      <c r="A58" s="16"/>
      <c r="B58" s="271"/>
      <c r="C58" s="265"/>
      <c r="D58" s="268"/>
      <c r="E58" s="18"/>
      <c r="F58" s="272"/>
      <c r="G58" s="210"/>
    </row>
    <row r="59" spans="1:9" ht="27.95" customHeight="1" x14ac:dyDescent="0.25">
      <c r="A59" s="16"/>
      <c r="B59" s="275" t="s">
        <v>774</v>
      </c>
      <c r="C59" s="18"/>
      <c r="D59" s="276" t="s">
        <v>594</v>
      </c>
      <c r="E59" s="18"/>
      <c r="F59" s="227"/>
      <c r="G59" s="210"/>
    </row>
    <row r="60" spans="1:9" ht="27.95" customHeight="1" x14ac:dyDescent="0.25">
      <c r="A60" s="16"/>
      <c r="B60" s="275" t="s">
        <v>775</v>
      </c>
      <c r="C60" s="18"/>
      <c r="D60" s="276" t="s">
        <v>595</v>
      </c>
      <c r="E60" s="18"/>
      <c r="F60" s="227"/>
      <c r="G60" s="210"/>
    </row>
    <row r="61" spans="1:9" ht="27.95" customHeight="1" x14ac:dyDescent="0.25">
      <c r="A61" s="16"/>
      <c r="B61" s="275" t="s">
        <v>776</v>
      </c>
      <c r="C61" s="18"/>
      <c r="D61" s="276" t="s">
        <v>596</v>
      </c>
      <c r="E61" s="18"/>
      <c r="F61" s="227"/>
      <c r="G61" s="210"/>
    </row>
    <row r="62" spans="1:9" ht="27.95" customHeight="1" x14ac:dyDescent="0.25">
      <c r="A62" s="16"/>
      <c r="B62" s="275" t="s">
        <v>777</v>
      </c>
      <c r="C62" s="18"/>
      <c r="D62" s="276" t="s">
        <v>597</v>
      </c>
      <c r="E62" s="18"/>
      <c r="F62" s="227"/>
      <c r="G62" s="210"/>
    </row>
    <row r="63" spans="1:9" ht="27.95" customHeight="1" x14ac:dyDescent="0.25">
      <c r="A63" s="16"/>
      <c r="B63" s="275" t="s">
        <v>778</v>
      </c>
      <c r="C63" s="18"/>
      <c r="D63" s="276" t="s">
        <v>598</v>
      </c>
      <c r="E63" s="18"/>
      <c r="F63" s="227"/>
      <c r="G63" s="210"/>
    </row>
    <row r="64" spans="1:9" ht="9.9499999999999993" customHeight="1" x14ac:dyDescent="0.25">
      <c r="A64" s="16"/>
      <c r="B64" s="346"/>
      <c r="C64" s="18"/>
      <c r="D64" s="268"/>
      <c r="E64" s="18"/>
      <c r="F64" s="272"/>
      <c r="G64" s="210"/>
    </row>
    <row r="65" spans="1:9" ht="27.95" customHeight="1" x14ac:dyDescent="0.25">
      <c r="A65" s="16"/>
      <c r="B65" s="271" t="s">
        <v>779</v>
      </c>
      <c r="C65" s="265"/>
      <c r="D65" s="265" t="s">
        <v>599</v>
      </c>
      <c r="E65" s="18"/>
      <c r="F65" s="227" t="str">
        <f>IFERROR(ROUND(AVERAGE(F67:F71),0),"")</f>
        <v/>
      </c>
      <c r="G65" s="210"/>
      <c r="I65" s="278" t="str">
        <f>F65</f>
        <v/>
      </c>
    </row>
    <row r="66" spans="1:9" ht="9.9499999999999993" customHeight="1" x14ac:dyDescent="0.25">
      <c r="A66" s="16"/>
      <c r="B66" s="271"/>
      <c r="C66" s="265"/>
      <c r="D66" s="268"/>
      <c r="E66" s="18"/>
      <c r="F66" s="272"/>
      <c r="G66" s="210"/>
    </row>
    <row r="67" spans="1:9" ht="27.95" customHeight="1" x14ac:dyDescent="0.25">
      <c r="A67" s="16"/>
      <c r="B67" s="275" t="s">
        <v>780</v>
      </c>
      <c r="C67" s="18"/>
      <c r="D67" s="276" t="s">
        <v>600</v>
      </c>
      <c r="E67" s="18"/>
      <c r="F67" s="227"/>
      <c r="G67" s="210"/>
    </row>
    <row r="68" spans="1:9" ht="27.95" customHeight="1" x14ac:dyDescent="0.25">
      <c r="A68" s="16"/>
      <c r="B68" s="275" t="s">
        <v>781</v>
      </c>
      <c r="C68" s="18"/>
      <c r="D68" s="276" t="s">
        <v>601</v>
      </c>
      <c r="E68" s="18"/>
      <c r="F68" s="227"/>
      <c r="G68" s="210"/>
    </row>
    <row r="69" spans="1:9" ht="27.95" customHeight="1" x14ac:dyDescent="0.25">
      <c r="A69" s="16"/>
      <c r="B69" s="275" t="s">
        <v>782</v>
      </c>
      <c r="C69" s="18"/>
      <c r="D69" s="276" t="s">
        <v>602</v>
      </c>
      <c r="E69" s="18"/>
      <c r="F69" s="227"/>
      <c r="G69" s="210"/>
    </row>
    <row r="70" spans="1:9" ht="27.95" customHeight="1" x14ac:dyDescent="0.25">
      <c r="A70" s="16"/>
      <c r="B70" s="275" t="s">
        <v>783</v>
      </c>
      <c r="C70" s="18"/>
      <c r="D70" s="276" t="s">
        <v>603</v>
      </c>
      <c r="E70" s="18"/>
      <c r="F70" s="227"/>
      <c r="G70" s="210"/>
    </row>
    <row r="71" spans="1:9" ht="27.95" customHeight="1" x14ac:dyDescent="0.25">
      <c r="A71" s="16"/>
      <c r="B71" s="275" t="s">
        <v>784</v>
      </c>
      <c r="C71" s="18"/>
      <c r="D71" s="276" t="s">
        <v>604</v>
      </c>
      <c r="E71" s="18"/>
      <c r="F71" s="227"/>
      <c r="G71" s="210"/>
    </row>
    <row r="72" spans="1:9" ht="9.9499999999999993" customHeight="1" x14ac:dyDescent="0.25">
      <c r="A72" s="16"/>
      <c r="B72" s="346"/>
      <c r="C72" s="18"/>
      <c r="D72" s="268"/>
      <c r="E72" s="18"/>
      <c r="F72" s="272"/>
      <c r="G72" s="210"/>
    </row>
    <row r="73" spans="1:9" ht="27.95" customHeight="1" x14ac:dyDescent="0.25">
      <c r="A73" s="16"/>
      <c r="B73" s="271" t="s">
        <v>785</v>
      </c>
      <c r="C73" s="265"/>
      <c r="D73" s="265" t="s">
        <v>605</v>
      </c>
      <c r="E73" s="18"/>
      <c r="F73" s="227" t="str">
        <f>IFERROR(ROUND(AVERAGE(F75:F79),0),"")</f>
        <v/>
      </c>
      <c r="G73" s="210"/>
      <c r="I73" s="278" t="str">
        <f>F73</f>
        <v/>
      </c>
    </row>
    <row r="74" spans="1:9" ht="9.9499999999999993" customHeight="1" x14ac:dyDescent="0.25">
      <c r="A74" s="16"/>
      <c r="B74" s="271"/>
      <c r="C74" s="265"/>
      <c r="D74" s="268"/>
      <c r="E74" s="18"/>
      <c r="F74" s="272"/>
      <c r="G74" s="210"/>
    </row>
    <row r="75" spans="1:9" ht="27.95" customHeight="1" x14ac:dyDescent="0.25">
      <c r="A75" s="16"/>
      <c r="B75" s="275" t="s">
        <v>786</v>
      </c>
      <c r="C75" s="18"/>
      <c r="D75" s="276" t="s">
        <v>606</v>
      </c>
      <c r="E75" s="18"/>
      <c r="F75" s="227"/>
      <c r="G75" s="210"/>
    </row>
    <row r="76" spans="1:9" ht="27.95" customHeight="1" x14ac:dyDescent="0.25">
      <c r="A76" s="16"/>
      <c r="B76" s="275" t="s">
        <v>787</v>
      </c>
      <c r="C76" s="18"/>
      <c r="D76" s="276" t="s">
        <v>607</v>
      </c>
      <c r="E76" s="18"/>
      <c r="F76" s="227"/>
      <c r="G76" s="210"/>
    </row>
    <row r="77" spans="1:9" ht="27.95" customHeight="1" x14ac:dyDescent="0.25">
      <c r="A77" s="16"/>
      <c r="B77" s="275" t="s">
        <v>788</v>
      </c>
      <c r="C77" s="18"/>
      <c r="D77" s="276" t="s">
        <v>608</v>
      </c>
      <c r="E77" s="18"/>
      <c r="F77" s="227"/>
      <c r="G77" s="210"/>
    </row>
    <row r="78" spans="1:9" ht="27.95" customHeight="1" x14ac:dyDescent="0.25">
      <c r="A78" s="16"/>
      <c r="B78" s="275" t="s">
        <v>789</v>
      </c>
      <c r="C78" s="18"/>
      <c r="D78" s="276" t="s">
        <v>609</v>
      </c>
      <c r="E78" s="18"/>
      <c r="F78" s="227"/>
      <c r="G78" s="210"/>
    </row>
    <row r="79" spans="1:9" ht="27.95" customHeight="1" x14ac:dyDescent="0.25">
      <c r="A79" s="16"/>
      <c r="B79" s="275" t="s">
        <v>790</v>
      </c>
      <c r="C79" s="18"/>
      <c r="D79" s="276" t="s">
        <v>610</v>
      </c>
      <c r="E79" s="18"/>
      <c r="F79" s="227"/>
      <c r="G79" s="210"/>
    </row>
    <row r="80" spans="1:9" ht="9.9499999999999993" customHeight="1" x14ac:dyDescent="0.25">
      <c r="A80" s="16"/>
      <c r="B80" s="346"/>
      <c r="C80" s="18"/>
      <c r="D80" s="268"/>
      <c r="E80" s="18"/>
      <c r="F80" s="272"/>
      <c r="G80" s="210"/>
    </row>
    <row r="81" spans="1:9" ht="27.95" customHeight="1" x14ac:dyDescent="0.25">
      <c r="A81" s="16"/>
      <c r="B81" s="271" t="s">
        <v>791</v>
      </c>
      <c r="C81" s="265"/>
      <c r="D81" s="265" t="s">
        <v>611</v>
      </c>
      <c r="E81" s="18"/>
      <c r="F81" s="227" t="str">
        <f>IFERROR(ROUND(AVERAGE(F83:F87),0),"")</f>
        <v/>
      </c>
      <c r="G81" s="210"/>
      <c r="I81" s="278" t="str">
        <f>F81</f>
        <v/>
      </c>
    </row>
    <row r="82" spans="1:9" ht="9.9499999999999993" customHeight="1" x14ac:dyDescent="0.25">
      <c r="A82" s="16"/>
      <c r="B82" s="271"/>
      <c r="C82" s="265"/>
      <c r="D82" s="268"/>
      <c r="E82" s="18"/>
      <c r="F82" s="272"/>
      <c r="G82" s="210"/>
    </row>
    <row r="83" spans="1:9" ht="27.95" customHeight="1" x14ac:dyDescent="0.25">
      <c r="A83" s="16"/>
      <c r="B83" s="275" t="s">
        <v>792</v>
      </c>
      <c r="C83" s="18"/>
      <c r="D83" s="276" t="s">
        <v>613</v>
      </c>
      <c r="E83" s="18"/>
      <c r="F83" s="227"/>
      <c r="G83" s="210"/>
    </row>
    <row r="84" spans="1:9" ht="27.95" customHeight="1" x14ac:dyDescent="0.25">
      <c r="A84" s="16"/>
      <c r="B84" s="275" t="s">
        <v>793</v>
      </c>
      <c r="C84" s="18"/>
      <c r="D84" s="276" t="s">
        <v>614</v>
      </c>
      <c r="E84" s="18"/>
      <c r="F84" s="227"/>
      <c r="G84" s="210"/>
    </row>
    <row r="85" spans="1:9" ht="27.95" customHeight="1" x14ac:dyDescent="0.25">
      <c r="A85" s="16"/>
      <c r="B85" s="275" t="s">
        <v>794</v>
      </c>
      <c r="C85" s="18"/>
      <c r="D85" s="276" t="s">
        <v>615</v>
      </c>
      <c r="E85" s="18"/>
      <c r="F85" s="227"/>
      <c r="G85" s="210"/>
    </row>
    <row r="86" spans="1:9" ht="27.95" customHeight="1" x14ac:dyDescent="0.25">
      <c r="A86" s="16"/>
      <c r="B86" s="275" t="s">
        <v>795</v>
      </c>
      <c r="C86" s="18"/>
      <c r="D86" s="276" t="s">
        <v>616</v>
      </c>
      <c r="E86" s="18"/>
      <c r="F86" s="227"/>
      <c r="G86" s="210"/>
    </row>
    <row r="87" spans="1:9" ht="27.95" customHeight="1" x14ac:dyDescent="0.25">
      <c r="A87" s="16"/>
      <c r="B87" s="275" t="s">
        <v>796</v>
      </c>
      <c r="C87" s="18"/>
      <c r="D87" s="276" t="s">
        <v>617</v>
      </c>
      <c r="E87" s="18"/>
      <c r="F87" s="227"/>
      <c r="G87" s="210"/>
    </row>
    <row r="88" spans="1:9" ht="9.9499999999999993" customHeight="1" x14ac:dyDescent="0.25">
      <c r="A88" s="16"/>
      <c r="B88" s="346"/>
      <c r="C88" s="18"/>
      <c r="D88" s="268"/>
      <c r="E88" s="18"/>
      <c r="F88" s="272"/>
      <c r="G88" s="210"/>
    </row>
    <row r="89" spans="1:9" ht="27.95" customHeight="1" x14ac:dyDescent="0.25">
      <c r="A89" s="16"/>
      <c r="B89" s="271" t="s">
        <v>797</v>
      </c>
      <c r="C89" s="265"/>
      <c r="D89" s="265" t="s">
        <v>612</v>
      </c>
      <c r="E89" s="18"/>
      <c r="F89" s="227" t="str">
        <f>IFERROR(ROUND(AVERAGE(F91:F95),0),"")</f>
        <v/>
      </c>
      <c r="G89" s="210"/>
      <c r="I89" s="278" t="str">
        <f>F89</f>
        <v/>
      </c>
    </row>
    <row r="90" spans="1:9" ht="9.9499999999999993" customHeight="1" x14ac:dyDescent="0.25">
      <c r="A90" s="16"/>
      <c r="B90" s="271"/>
      <c r="C90" s="265"/>
      <c r="D90" s="268"/>
      <c r="E90" s="18"/>
      <c r="F90" s="272"/>
      <c r="G90" s="210"/>
    </row>
    <row r="91" spans="1:9" ht="27.95" customHeight="1" x14ac:dyDescent="0.25">
      <c r="A91" s="16"/>
      <c r="B91" s="275" t="s">
        <v>798</v>
      </c>
      <c r="C91" s="18"/>
      <c r="D91" s="276" t="s">
        <v>618</v>
      </c>
      <c r="E91" s="18"/>
      <c r="F91" s="227"/>
      <c r="G91" s="210"/>
    </row>
    <row r="92" spans="1:9" ht="27.95" customHeight="1" x14ac:dyDescent="0.25">
      <c r="A92" s="16"/>
      <c r="B92" s="275" t="s">
        <v>799</v>
      </c>
      <c r="C92" s="18"/>
      <c r="D92" s="276" t="s">
        <v>619</v>
      </c>
      <c r="E92" s="18"/>
      <c r="F92" s="227"/>
      <c r="G92" s="210"/>
    </row>
    <row r="93" spans="1:9" ht="27.95" customHeight="1" x14ac:dyDescent="0.25">
      <c r="A93" s="16"/>
      <c r="B93" s="275" t="s">
        <v>800</v>
      </c>
      <c r="C93" s="18"/>
      <c r="D93" s="276" t="s">
        <v>620</v>
      </c>
      <c r="E93" s="18"/>
      <c r="F93" s="227"/>
      <c r="G93" s="210"/>
    </row>
    <row r="94" spans="1:9" ht="27.95" customHeight="1" x14ac:dyDescent="0.25">
      <c r="A94" s="16"/>
      <c r="B94" s="275" t="s">
        <v>801</v>
      </c>
      <c r="C94" s="18"/>
      <c r="D94" s="276" t="s">
        <v>621</v>
      </c>
      <c r="E94" s="18"/>
      <c r="F94" s="227"/>
      <c r="G94" s="210"/>
    </row>
    <row r="95" spans="1:9" ht="27.95" customHeight="1" x14ac:dyDescent="0.25">
      <c r="A95" s="16"/>
      <c r="B95" s="275" t="s">
        <v>802</v>
      </c>
      <c r="C95" s="18"/>
      <c r="D95" s="276" t="s">
        <v>622</v>
      </c>
      <c r="E95" s="18"/>
      <c r="F95" s="227"/>
      <c r="G95" s="210"/>
    </row>
    <row r="96" spans="1:9" ht="9.9499999999999993" customHeight="1" x14ac:dyDescent="0.25">
      <c r="A96" s="16"/>
      <c r="B96" s="346"/>
      <c r="C96" s="18"/>
      <c r="D96" s="268"/>
      <c r="E96" s="18"/>
      <c r="F96" s="272"/>
      <c r="G96" s="210"/>
    </row>
    <row r="97" spans="1:9" ht="27.95" customHeight="1" x14ac:dyDescent="0.25">
      <c r="A97" s="16"/>
      <c r="B97" s="271" t="s">
        <v>803</v>
      </c>
      <c r="C97" s="265"/>
      <c r="D97" s="265" t="s">
        <v>623</v>
      </c>
      <c r="E97" s="18"/>
      <c r="F97" s="227" t="str">
        <f>IFERROR(ROUND(AVERAGE(F99:F102),0),"")</f>
        <v/>
      </c>
      <c r="G97" s="210"/>
      <c r="I97" s="278" t="str">
        <f>F97</f>
        <v/>
      </c>
    </row>
    <row r="98" spans="1:9" ht="9.9499999999999993" customHeight="1" x14ac:dyDescent="0.25">
      <c r="A98" s="16"/>
      <c r="B98" s="271"/>
      <c r="C98" s="265"/>
      <c r="D98" s="268"/>
      <c r="E98" s="18"/>
      <c r="F98" s="272"/>
      <c r="G98" s="210"/>
    </row>
    <row r="99" spans="1:9" ht="27.95" customHeight="1" x14ac:dyDescent="0.25">
      <c r="A99" s="16"/>
      <c r="B99" s="275" t="s">
        <v>804</v>
      </c>
      <c r="C99" s="18"/>
      <c r="D99" s="276" t="s">
        <v>624</v>
      </c>
      <c r="E99" s="18"/>
      <c r="F99" s="227"/>
      <c r="G99" s="210"/>
    </row>
    <row r="100" spans="1:9" ht="27.95" customHeight="1" x14ac:dyDescent="0.25">
      <c r="A100" s="16"/>
      <c r="B100" s="275" t="s">
        <v>805</v>
      </c>
      <c r="C100" s="18"/>
      <c r="D100" s="276" t="s">
        <v>625</v>
      </c>
      <c r="E100" s="18"/>
      <c r="F100" s="227"/>
      <c r="G100" s="210"/>
    </row>
    <row r="101" spans="1:9" ht="27.95" customHeight="1" x14ac:dyDescent="0.25">
      <c r="A101" s="16"/>
      <c r="B101" s="275" t="s">
        <v>806</v>
      </c>
      <c r="C101" s="18"/>
      <c r="D101" s="276" t="s">
        <v>626</v>
      </c>
      <c r="E101" s="18"/>
      <c r="F101" s="227"/>
      <c r="G101" s="210"/>
    </row>
    <row r="102" spans="1:9" ht="27.95" customHeight="1" x14ac:dyDescent="0.25">
      <c r="A102" s="16"/>
      <c r="B102" s="275" t="s">
        <v>807</v>
      </c>
      <c r="C102" s="18"/>
      <c r="D102" s="276" t="s">
        <v>627</v>
      </c>
      <c r="E102" s="18"/>
      <c r="F102" s="227"/>
      <c r="G102" s="210"/>
    </row>
    <row r="103" spans="1:9" ht="9.9499999999999993" customHeight="1" x14ac:dyDescent="0.25">
      <c r="A103" s="16"/>
      <c r="B103" s="346"/>
      <c r="C103" s="18"/>
      <c r="D103" s="268"/>
      <c r="E103" s="18"/>
      <c r="F103" s="272"/>
      <c r="G103" s="210"/>
    </row>
    <row r="104" spans="1:9" ht="27.95" customHeight="1" x14ac:dyDescent="0.25">
      <c r="A104" s="16"/>
      <c r="B104" s="271" t="s">
        <v>808</v>
      </c>
      <c r="C104" s="265"/>
      <c r="D104" s="265" t="s">
        <v>628</v>
      </c>
      <c r="E104" s="18"/>
      <c r="F104" s="227" t="str">
        <f>IFERROR(ROUND(AVERAGE(F106:F110),0),"")</f>
        <v/>
      </c>
      <c r="G104" s="210"/>
      <c r="I104" s="278" t="str">
        <f>F104</f>
        <v/>
      </c>
    </row>
    <row r="105" spans="1:9" ht="9.9499999999999993" customHeight="1" x14ac:dyDescent="0.25">
      <c r="A105" s="16"/>
      <c r="B105" s="271"/>
      <c r="C105" s="265"/>
      <c r="D105" s="268"/>
      <c r="E105" s="18"/>
      <c r="F105" s="272"/>
      <c r="G105" s="210"/>
    </row>
    <row r="106" spans="1:9" ht="27.95" customHeight="1" x14ac:dyDescent="0.25">
      <c r="A106" s="16"/>
      <c r="B106" s="275" t="s">
        <v>809</v>
      </c>
      <c r="C106" s="18"/>
      <c r="D106" s="276" t="s">
        <v>629</v>
      </c>
      <c r="E106" s="18"/>
      <c r="F106" s="227"/>
      <c r="G106" s="210"/>
    </row>
    <row r="107" spans="1:9" ht="27.95" customHeight="1" x14ac:dyDescent="0.25">
      <c r="A107" s="16"/>
      <c r="B107" s="275" t="s">
        <v>810</v>
      </c>
      <c r="C107" s="18"/>
      <c r="D107" s="276" t="s">
        <v>630</v>
      </c>
      <c r="E107" s="18"/>
      <c r="F107" s="227"/>
      <c r="G107" s="210"/>
    </row>
    <row r="108" spans="1:9" ht="27.95" customHeight="1" x14ac:dyDescent="0.25">
      <c r="A108" s="16"/>
      <c r="B108" s="275" t="s">
        <v>811</v>
      </c>
      <c r="C108" s="18"/>
      <c r="D108" s="276" t="s">
        <v>631</v>
      </c>
      <c r="E108" s="18"/>
      <c r="F108" s="227"/>
      <c r="G108" s="210"/>
    </row>
    <row r="109" spans="1:9" ht="27.95" customHeight="1" x14ac:dyDescent="0.25">
      <c r="A109" s="16"/>
      <c r="B109" s="275" t="s">
        <v>812</v>
      </c>
      <c r="C109" s="18"/>
      <c r="D109" s="276" t="s">
        <v>632</v>
      </c>
      <c r="E109" s="18"/>
      <c r="F109" s="227"/>
      <c r="G109" s="210"/>
    </row>
    <row r="110" spans="1:9" ht="27.95" customHeight="1" x14ac:dyDescent="0.25">
      <c r="A110" s="16"/>
      <c r="B110" s="275" t="s">
        <v>813</v>
      </c>
      <c r="C110" s="18"/>
      <c r="D110" s="276" t="s">
        <v>633</v>
      </c>
      <c r="E110" s="18"/>
      <c r="F110" s="227"/>
      <c r="G110" s="210"/>
    </row>
    <row r="111" spans="1:9" ht="9.9499999999999993" customHeight="1" x14ac:dyDescent="0.25">
      <c r="A111" s="16"/>
      <c r="B111" s="346"/>
      <c r="C111" s="18"/>
      <c r="D111" s="268"/>
      <c r="E111" s="18"/>
      <c r="F111" s="272"/>
      <c r="G111" s="210"/>
    </row>
    <row r="112" spans="1:9" ht="27.95" customHeight="1" x14ac:dyDescent="0.25">
      <c r="A112" s="16"/>
      <c r="B112" s="271" t="s">
        <v>814</v>
      </c>
      <c r="C112" s="265"/>
      <c r="D112" s="265" t="s">
        <v>634</v>
      </c>
      <c r="E112" s="18"/>
      <c r="F112" s="227" t="str">
        <f>IFERROR(ROUND(AVERAGE(F114:F118),0),"")</f>
        <v/>
      </c>
      <c r="G112" s="210"/>
      <c r="I112" s="278" t="str">
        <f>F112</f>
        <v/>
      </c>
    </row>
    <row r="113" spans="1:9" ht="9.9499999999999993" customHeight="1" x14ac:dyDescent="0.25">
      <c r="A113" s="16"/>
      <c r="B113" s="271"/>
      <c r="C113" s="265"/>
      <c r="D113" s="268"/>
      <c r="E113" s="18"/>
      <c r="F113" s="272"/>
      <c r="G113" s="210"/>
    </row>
    <row r="114" spans="1:9" ht="27.95" customHeight="1" x14ac:dyDescent="0.25">
      <c r="A114" s="16"/>
      <c r="B114" s="275" t="s">
        <v>815</v>
      </c>
      <c r="C114" s="18"/>
      <c r="D114" s="276" t="s">
        <v>636</v>
      </c>
      <c r="E114" s="18"/>
      <c r="F114" s="227"/>
      <c r="G114" s="210"/>
    </row>
    <row r="115" spans="1:9" ht="27.95" customHeight="1" x14ac:dyDescent="0.25">
      <c r="A115" s="16"/>
      <c r="B115" s="275" t="s">
        <v>816</v>
      </c>
      <c r="C115" s="18"/>
      <c r="D115" s="276" t="s">
        <v>637</v>
      </c>
      <c r="E115" s="18"/>
      <c r="F115" s="227"/>
      <c r="G115" s="210"/>
    </row>
    <row r="116" spans="1:9" ht="27.95" customHeight="1" x14ac:dyDescent="0.25">
      <c r="A116" s="16"/>
      <c r="B116" s="275" t="s">
        <v>817</v>
      </c>
      <c r="C116" s="18"/>
      <c r="D116" s="276" t="s">
        <v>638</v>
      </c>
      <c r="E116" s="18"/>
      <c r="F116" s="227"/>
      <c r="G116" s="210"/>
    </row>
    <row r="117" spans="1:9" ht="27.95" customHeight="1" x14ac:dyDescent="0.25">
      <c r="A117" s="16"/>
      <c r="B117" s="275" t="s">
        <v>818</v>
      </c>
      <c r="C117" s="18"/>
      <c r="D117" s="276" t="s">
        <v>639</v>
      </c>
      <c r="E117" s="18"/>
      <c r="F117" s="227"/>
      <c r="G117" s="210"/>
    </row>
    <row r="118" spans="1:9" ht="27.95" customHeight="1" x14ac:dyDescent="0.25">
      <c r="A118" s="16"/>
      <c r="B118" s="275" t="s">
        <v>819</v>
      </c>
      <c r="C118" s="18"/>
      <c r="D118" s="276" t="s">
        <v>640</v>
      </c>
      <c r="E118" s="18"/>
      <c r="F118" s="227"/>
      <c r="G118" s="210"/>
    </row>
    <row r="119" spans="1:9" ht="9.9499999999999993" customHeight="1" x14ac:dyDescent="0.25">
      <c r="A119" s="16"/>
      <c r="B119" s="346"/>
      <c r="C119" s="18"/>
      <c r="D119" s="268"/>
      <c r="E119" s="18"/>
      <c r="F119" s="272"/>
      <c r="G119" s="210"/>
    </row>
    <row r="120" spans="1:9" ht="27.95" customHeight="1" x14ac:dyDescent="0.25">
      <c r="A120" s="16"/>
      <c r="B120" s="271" t="s">
        <v>820</v>
      </c>
      <c r="C120" s="265"/>
      <c r="D120" s="265" t="s">
        <v>635</v>
      </c>
      <c r="E120" s="18"/>
      <c r="F120" s="227" t="str">
        <f>IFERROR(ROUND(AVERAGE(F122:F126),0),"")</f>
        <v/>
      </c>
      <c r="G120" s="210"/>
      <c r="I120" s="278" t="str">
        <f>F120</f>
        <v/>
      </c>
    </row>
    <row r="121" spans="1:9" ht="9.9499999999999993" customHeight="1" x14ac:dyDescent="0.25">
      <c r="A121" s="16"/>
      <c r="B121" s="271"/>
      <c r="C121" s="265"/>
      <c r="D121" s="268"/>
      <c r="E121" s="18"/>
      <c r="F121" s="272"/>
      <c r="G121" s="210"/>
    </row>
    <row r="122" spans="1:9" ht="27.95" customHeight="1" x14ac:dyDescent="0.25">
      <c r="A122" s="16"/>
      <c r="B122" s="275" t="s">
        <v>821</v>
      </c>
      <c r="C122" s="18"/>
      <c r="D122" s="276" t="s">
        <v>641</v>
      </c>
      <c r="E122" s="18"/>
      <c r="F122" s="227"/>
      <c r="G122" s="210"/>
    </row>
    <row r="123" spans="1:9" ht="27.95" customHeight="1" x14ac:dyDescent="0.25">
      <c r="A123" s="16"/>
      <c r="B123" s="275" t="s">
        <v>822</v>
      </c>
      <c r="C123" s="18"/>
      <c r="D123" s="276" t="s">
        <v>642</v>
      </c>
      <c r="E123" s="18"/>
      <c r="F123" s="227"/>
      <c r="G123" s="210"/>
    </row>
    <row r="124" spans="1:9" ht="27.95" customHeight="1" x14ac:dyDescent="0.25">
      <c r="A124" s="16"/>
      <c r="B124" s="275" t="s">
        <v>823</v>
      </c>
      <c r="C124" s="18"/>
      <c r="D124" s="276" t="s">
        <v>643</v>
      </c>
      <c r="E124" s="18"/>
      <c r="F124" s="227"/>
      <c r="G124" s="210"/>
    </row>
    <row r="125" spans="1:9" ht="27.95" customHeight="1" x14ac:dyDescent="0.25">
      <c r="A125" s="16"/>
      <c r="B125" s="275" t="s">
        <v>824</v>
      </c>
      <c r="C125" s="18"/>
      <c r="D125" s="276" t="s">
        <v>644</v>
      </c>
      <c r="E125" s="18"/>
      <c r="F125" s="227"/>
      <c r="G125" s="210"/>
    </row>
    <row r="126" spans="1:9" ht="27.95" customHeight="1" x14ac:dyDescent="0.25">
      <c r="A126" s="16"/>
      <c r="B126" s="275" t="s">
        <v>825</v>
      </c>
      <c r="C126" s="18"/>
      <c r="D126" s="276" t="s">
        <v>645</v>
      </c>
      <c r="E126" s="18"/>
      <c r="F126" s="227"/>
      <c r="G126" s="210"/>
    </row>
    <row r="127" spans="1:9" ht="9.9499999999999993" customHeight="1" x14ac:dyDescent="0.25">
      <c r="A127" s="16"/>
      <c r="B127" s="259"/>
      <c r="C127" s="18"/>
      <c r="D127" s="268"/>
      <c r="E127" s="18"/>
      <c r="F127" s="25"/>
      <c r="G127" s="210"/>
    </row>
    <row r="128" spans="1:9" ht="18" customHeight="1" x14ac:dyDescent="0.25">
      <c r="A128" s="16"/>
      <c r="B128" s="269" t="s">
        <v>826</v>
      </c>
      <c r="C128" s="30"/>
      <c r="D128" s="30" t="s">
        <v>646</v>
      </c>
      <c r="E128" s="18"/>
      <c r="F128" s="25"/>
      <c r="G128" s="210"/>
    </row>
    <row r="129" spans="1:13" ht="27.95" customHeight="1" x14ac:dyDescent="0.25">
      <c r="A129" s="16"/>
      <c r="B129" s="271" t="s">
        <v>827</v>
      </c>
      <c r="C129" s="265"/>
      <c r="D129" s="265" t="s">
        <v>1046</v>
      </c>
      <c r="E129" s="18"/>
      <c r="F129" s="227" t="str">
        <f>IFERROR(ROUND(AVERAGE(F131:F138),0),"")</f>
        <v/>
      </c>
      <c r="G129" s="210"/>
      <c r="I129" s="278" t="str">
        <f>F129</f>
        <v/>
      </c>
    </row>
    <row r="130" spans="1:13" ht="9.9499999999999993" customHeight="1" x14ac:dyDescent="0.25">
      <c r="A130" s="16"/>
      <c r="B130" s="271"/>
      <c r="C130" s="265"/>
      <c r="D130" s="268"/>
      <c r="E130" s="18"/>
      <c r="F130" s="25"/>
      <c r="G130" s="210"/>
    </row>
    <row r="131" spans="1:13" ht="27.95" customHeight="1" x14ac:dyDescent="0.25">
      <c r="A131" s="16"/>
      <c r="B131" s="275" t="s">
        <v>828</v>
      </c>
      <c r="C131" s="18"/>
      <c r="D131" s="276" t="s">
        <v>648</v>
      </c>
      <c r="E131" s="18"/>
      <c r="F131" s="227"/>
      <c r="G131" s="210"/>
    </row>
    <row r="132" spans="1:13" ht="27.95" customHeight="1" x14ac:dyDescent="0.25">
      <c r="A132" s="16"/>
      <c r="B132" s="275" t="s">
        <v>829</v>
      </c>
      <c r="C132" s="18"/>
      <c r="D132" s="276" t="s">
        <v>1047</v>
      </c>
      <c r="E132" s="18"/>
      <c r="F132" s="227"/>
      <c r="G132" s="210"/>
    </row>
    <row r="133" spans="1:13" s="9" customFormat="1" ht="27.95" customHeight="1" x14ac:dyDescent="0.25">
      <c r="A133" s="16"/>
      <c r="B133" s="275" t="s">
        <v>830</v>
      </c>
      <c r="C133" s="18"/>
      <c r="D133" s="276" t="s">
        <v>650</v>
      </c>
      <c r="E133" s="18"/>
      <c r="F133" s="227"/>
      <c r="G133" s="210"/>
      <c r="H133" s="6"/>
      <c r="I133" s="277"/>
      <c r="K133" s="260"/>
      <c r="L133" s="260"/>
      <c r="M133" s="260"/>
    </row>
    <row r="134" spans="1:13" s="9" customFormat="1" ht="27.95" customHeight="1" x14ac:dyDescent="0.25">
      <c r="A134" s="16"/>
      <c r="B134" s="275" t="s">
        <v>831</v>
      </c>
      <c r="C134" s="18"/>
      <c r="D134" s="276" t="s">
        <v>1048</v>
      </c>
      <c r="E134" s="18"/>
      <c r="F134" s="227"/>
      <c r="G134" s="210"/>
      <c r="H134" s="6"/>
      <c r="I134" s="277"/>
      <c r="K134" s="260"/>
      <c r="L134" s="260"/>
      <c r="M134" s="260"/>
    </row>
    <row r="135" spans="1:13" s="9" customFormat="1" ht="27.95" customHeight="1" x14ac:dyDescent="0.25">
      <c r="A135" s="16"/>
      <c r="B135" s="275" t="s">
        <v>832</v>
      </c>
      <c r="C135" s="18"/>
      <c r="D135" s="276" t="s">
        <v>1049</v>
      </c>
      <c r="E135" s="18"/>
      <c r="F135" s="227"/>
      <c r="G135" s="210"/>
      <c r="H135" s="6"/>
      <c r="I135" s="277"/>
      <c r="K135" s="260"/>
      <c r="L135" s="260"/>
      <c r="M135" s="260"/>
    </row>
    <row r="136" spans="1:13" s="9" customFormat="1" ht="27.95" customHeight="1" x14ac:dyDescent="0.25">
      <c r="A136" s="16"/>
      <c r="B136" s="275" t="s">
        <v>833</v>
      </c>
      <c r="C136" s="18"/>
      <c r="D136" s="276" t="s">
        <v>1050</v>
      </c>
      <c r="E136" s="18"/>
      <c r="F136" s="227"/>
      <c r="G136" s="210"/>
      <c r="H136" s="6"/>
      <c r="I136" s="277"/>
      <c r="K136" s="260"/>
      <c r="L136" s="260"/>
      <c r="M136" s="260"/>
    </row>
    <row r="137" spans="1:13" s="9" customFormat="1" ht="27.95" customHeight="1" x14ac:dyDescent="0.25">
      <c r="A137" s="16"/>
      <c r="B137" s="275" t="s">
        <v>834</v>
      </c>
      <c r="C137" s="18"/>
      <c r="D137" s="276" t="s">
        <v>1051</v>
      </c>
      <c r="E137" s="18"/>
      <c r="F137" s="227"/>
      <c r="G137" s="210"/>
      <c r="H137" s="6"/>
      <c r="I137" s="277"/>
      <c r="K137" s="333"/>
      <c r="L137" s="333"/>
      <c r="M137" s="333"/>
    </row>
    <row r="138" spans="1:13" s="9" customFormat="1" ht="27.95" customHeight="1" x14ac:dyDescent="0.25">
      <c r="A138" s="16"/>
      <c r="B138" s="275" t="s">
        <v>835</v>
      </c>
      <c r="C138" s="18"/>
      <c r="D138" s="276" t="s">
        <v>1052</v>
      </c>
      <c r="E138" s="18"/>
      <c r="F138" s="227"/>
      <c r="G138" s="210"/>
      <c r="H138" s="6"/>
      <c r="I138" s="277"/>
      <c r="K138" s="260"/>
      <c r="L138" s="260"/>
      <c r="M138" s="260"/>
    </row>
    <row r="139" spans="1:13" s="9" customFormat="1" ht="9.9499999999999993" customHeight="1" x14ac:dyDescent="0.25">
      <c r="A139" s="16"/>
      <c r="B139" s="259"/>
      <c r="C139" s="18"/>
      <c r="D139" s="268"/>
      <c r="E139" s="18"/>
      <c r="F139" s="25"/>
      <c r="G139" s="210"/>
      <c r="H139" s="6"/>
      <c r="I139" s="277"/>
      <c r="K139" s="260"/>
      <c r="L139" s="260"/>
      <c r="M139" s="260"/>
    </row>
    <row r="140" spans="1:13" s="9" customFormat="1" ht="27.95" customHeight="1" x14ac:dyDescent="0.25">
      <c r="A140" s="16"/>
      <c r="B140" s="271" t="s">
        <v>836</v>
      </c>
      <c r="C140" s="265"/>
      <c r="D140" s="265" t="s">
        <v>1053</v>
      </c>
      <c r="E140" s="18"/>
      <c r="F140" s="227" t="str">
        <f>IFERROR(ROUND(AVERAGE(F142:F146),0),"")</f>
        <v/>
      </c>
      <c r="G140" s="210"/>
      <c r="H140" s="6"/>
      <c r="I140" s="278" t="str">
        <f>F140</f>
        <v/>
      </c>
      <c r="K140" s="260"/>
      <c r="L140" s="260"/>
      <c r="M140" s="260"/>
    </row>
    <row r="141" spans="1:13" s="9" customFormat="1" ht="9.9499999999999993" customHeight="1" x14ac:dyDescent="0.25">
      <c r="A141" s="16"/>
      <c r="B141" s="271"/>
      <c r="C141" s="265"/>
      <c r="D141" s="268"/>
      <c r="E141" s="18"/>
      <c r="F141" s="25"/>
      <c r="G141" s="210"/>
      <c r="H141" s="6"/>
      <c r="I141" s="277"/>
      <c r="K141" s="260"/>
      <c r="L141" s="260"/>
      <c r="M141" s="260"/>
    </row>
    <row r="142" spans="1:13" s="9" customFormat="1" ht="27.95" customHeight="1" x14ac:dyDescent="0.25">
      <c r="A142" s="16"/>
      <c r="B142" s="275" t="s">
        <v>837</v>
      </c>
      <c r="C142" s="18"/>
      <c r="D142" s="276" t="s">
        <v>1054</v>
      </c>
      <c r="E142" s="18"/>
      <c r="F142" s="227"/>
      <c r="G142" s="210"/>
      <c r="H142" s="6"/>
      <c r="I142" s="277"/>
      <c r="K142" s="260"/>
      <c r="L142" s="260"/>
      <c r="M142" s="260"/>
    </row>
    <row r="143" spans="1:13" s="9" customFormat="1" ht="27.95" customHeight="1" x14ac:dyDescent="0.25">
      <c r="A143" s="16"/>
      <c r="B143" s="275" t="s">
        <v>838</v>
      </c>
      <c r="C143" s="18"/>
      <c r="D143" s="334" t="s">
        <v>1055</v>
      </c>
      <c r="E143" s="18"/>
      <c r="F143" s="227"/>
      <c r="G143" s="210"/>
      <c r="H143" s="6"/>
      <c r="I143" s="277"/>
      <c r="K143" s="260"/>
      <c r="L143" s="260"/>
      <c r="M143" s="260"/>
    </row>
    <row r="144" spans="1:13" s="9" customFormat="1" ht="27.95" customHeight="1" x14ac:dyDescent="0.25">
      <c r="A144" s="16"/>
      <c r="B144" s="275" t="s">
        <v>839</v>
      </c>
      <c r="C144" s="18"/>
      <c r="D144" s="276" t="s">
        <v>1056</v>
      </c>
      <c r="E144" s="18"/>
      <c r="F144" s="227"/>
      <c r="G144" s="210"/>
      <c r="H144" s="6"/>
      <c r="I144" s="277"/>
      <c r="K144" s="260"/>
      <c r="L144" s="260"/>
      <c r="M144" s="260"/>
    </row>
    <row r="145" spans="1:13" s="9" customFormat="1" ht="27.95" customHeight="1" x14ac:dyDescent="0.25">
      <c r="A145" s="16"/>
      <c r="B145" s="275" t="s">
        <v>840</v>
      </c>
      <c r="C145" s="18"/>
      <c r="D145" s="276" t="s">
        <v>1057</v>
      </c>
      <c r="E145" s="18"/>
      <c r="F145" s="227"/>
      <c r="G145" s="210"/>
      <c r="H145" s="6"/>
      <c r="I145" s="277"/>
      <c r="K145" s="260"/>
      <c r="L145" s="260"/>
      <c r="M145" s="260"/>
    </row>
    <row r="146" spans="1:13" s="9" customFormat="1" ht="27.95" customHeight="1" x14ac:dyDescent="0.25">
      <c r="A146" s="16"/>
      <c r="B146" s="275" t="s">
        <v>841</v>
      </c>
      <c r="C146" s="18"/>
      <c r="D146" s="276" t="s">
        <v>1058</v>
      </c>
      <c r="E146" s="18"/>
      <c r="F146" s="227"/>
      <c r="G146" s="210"/>
      <c r="H146" s="6"/>
      <c r="I146" s="277"/>
      <c r="K146" s="260"/>
      <c r="L146" s="260"/>
      <c r="M146" s="260"/>
    </row>
    <row r="147" spans="1:13" s="9" customFormat="1" ht="9.9499999999999993" customHeight="1" x14ac:dyDescent="0.25">
      <c r="A147" s="16"/>
      <c r="B147" s="259"/>
      <c r="C147" s="18"/>
      <c r="D147" s="268"/>
      <c r="E147" s="18"/>
      <c r="F147" s="25"/>
      <c r="G147" s="210"/>
      <c r="H147" s="6"/>
      <c r="I147" s="277"/>
      <c r="K147" s="260"/>
      <c r="L147" s="260"/>
      <c r="M147" s="260"/>
    </row>
    <row r="148" spans="1:13" s="9" customFormat="1" ht="27.95" customHeight="1" x14ac:dyDescent="0.25">
      <c r="A148" s="16"/>
      <c r="B148" s="271" t="s">
        <v>842</v>
      </c>
      <c r="C148" s="265"/>
      <c r="D148" s="265" t="s">
        <v>657</v>
      </c>
      <c r="E148" s="18"/>
      <c r="F148" s="227" t="str">
        <f>IFERROR(ROUND(AVERAGE(F150:F153),0),"")</f>
        <v/>
      </c>
      <c r="G148" s="210"/>
      <c r="H148" s="6"/>
      <c r="I148" s="278" t="str">
        <f>F148</f>
        <v/>
      </c>
      <c r="K148" s="260"/>
      <c r="L148" s="260"/>
      <c r="M148" s="260"/>
    </row>
    <row r="149" spans="1:13" s="9" customFormat="1" ht="9.9499999999999993" customHeight="1" x14ac:dyDescent="0.25">
      <c r="A149" s="16"/>
      <c r="B149" s="271"/>
      <c r="C149" s="265"/>
      <c r="D149" s="268"/>
      <c r="E149" s="18"/>
      <c r="F149" s="25"/>
      <c r="G149" s="210"/>
      <c r="H149" s="6"/>
      <c r="I149" s="277"/>
      <c r="K149" s="260"/>
      <c r="L149" s="260"/>
      <c r="M149" s="260"/>
    </row>
    <row r="150" spans="1:13" s="9" customFormat="1" ht="27.95" customHeight="1" x14ac:dyDescent="0.25">
      <c r="A150" s="16"/>
      <c r="B150" s="275" t="s">
        <v>843</v>
      </c>
      <c r="C150" s="18"/>
      <c r="D150" s="276" t="s">
        <v>1059</v>
      </c>
      <c r="E150" s="18"/>
      <c r="F150" s="227"/>
      <c r="G150" s="210"/>
      <c r="H150" s="6"/>
      <c r="I150" s="277"/>
      <c r="K150" s="260"/>
      <c r="L150" s="260"/>
      <c r="M150" s="260"/>
    </row>
    <row r="151" spans="1:13" s="9" customFormat="1" ht="27.95" customHeight="1" x14ac:dyDescent="0.25">
      <c r="A151" s="16"/>
      <c r="B151" s="275" t="s">
        <v>844</v>
      </c>
      <c r="C151" s="18"/>
      <c r="D151" s="276" t="s">
        <v>1060</v>
      </c>
      <c r="E151" s="18"/>
      <c r="F151" s="227"/>
      <c r="G151" s="210"/>
      <c r="H151" s="6"/>
      <c r="I151" s="277"/>
      <c r="K151" s="260"/>
      <c r="L151" s="260"/>
      <c r="M151" s="260"/>
    </row>
    <row r="152" spans="1:13" s="9" customFormat="1" ht="27.95" customHeight="1" x14ac:dyDescent="0.25">
      <c r="A152" s="16"/>
      <c r="B152" s="275" t="s">
        <v>845</v>
      </c>
      <c r="C152" s="18"/>
      <c r="D152" s="276" t="s">
        <v>1061</v>
      </c>
      <c r="E152" s="18"/>
      <c r="F152" s="227"/>
      <c r="G152" s="210"/>
      <c r="H152" s="6"/>
      <c r="I152" s="277"/>
      <c r="K152" s="260"/>
      <c r="L152" s="260"/>
      <c r="M152" s="260"/>
    </row>
    <row r="153" spans="1:13" s="9" customFormat="1" ht="27.95" customHeight="1" x14ac:dyDescent="0.25">
      <c r="A153" s="16"/>
      <c r="B153" s="275" t="s">
        <v>846</v>
      </c>
      <c r="C153" s="18"/>
      <c r="D153" s="276" t="s">
        <v>661</v>
      </c>
      <c r="E153" s="18"/>
      <c r="F153" s="227"/>
      <c r="G153" s="210"/>
      <c r="H153" s="6"/>
      <c r="I153" s="277"/>
      <c r="K153" s="260"/>
      <c r="L153" s="260"/>
      <c r="M153" s="260"/>
    </row>
    <row r="154" spans="1:13" s="9" customFormat="1" ht="9.9499999999999993" customHeight="1" x14ac:dyDescent="0.25">
      <c r="A154" s="16"/>
      <c r="B154" s="259"/>
      <c r="C154" s="18"/>
      <c r="D154" s="268"/>
      <c r="E154" s="18"/>
      <c r="F154" s="25"/>
      <c r="G154" s="210"/>
      <c r="H154" s="6"/>
      <c r="I154" s="277"/>
      <c r="K154" s="260"/>
      <c r="L154" s="260"/>
      <c r="M154" s="260"/>
    </row>
    <row r="155" spans="1:13" s="9" customFormat="1" ht="27.95" customHeight="1" x14ac:dyDescent="0.25">
      <c r="A155" s="16"/>
      <c r="B155" s="271" t="s">
        <v>847</v>
      </c>
      <c r="C155" s="265"/>
      <c r="D155" s="265" t="s">
        <v>662</v>
      </c>
      <c r="E155" s="18"/>
      <c r="F155" s="227" t="str">
        <f>IFERROR(ROUND(AVERAGE(F157:F159),0),"")</f>
        <v/>
      </c>
      <c r="G155" s="210"/>
      <c r="H155" s="6"/>
      <c r="I155" s="278" t="str">
        <f>F155</f>
        <v/>
      </c>
      <c r="K155" s="260"/>
      <c r="L155" s="260"/>
      <c r="M155" s="260"/>
    </row>
    <row r="156" spans="1:13" s="9" customFormat="1" ht="9.9499999999999993" customHeight="1" x14ac:dyDescent="0.25">
      <c r="A156" s="16"/>
      <c r="B156" s="271"/>
      <c r="C156" s="265"/>
      <c r="D156" s="268"/>
      <c r="E156" s="18"/>
      <c r="F156" s="25"/>
      <c r="G156" s="210"/>
      <c r="H156" s="6"/>
      <c r="I156" s="277"/>
      <c r="K156" s="260"/>
      <c r="L156" s="260"/>
      <c r="M156" s="260"/>
    </row>
    <row r="157" spans="1:13" s="9" customFormat="1" ht="27.95" customHeight="1" x14ac:dyDescent="0.25">
      <c r="A157" s="16"/>
      <c r="B157" s="275" t="s">
        <v>848</v>
      </c>
      <c r="C157" s="18"/>
      <c r="D157" s="276" t="s">
        <v>1062</v>
      </c>
      <c r="E157" s="18"/>
      <c r="F157" s="227"/>
      <c r="G157" s="210"/>
      <c r="H157" s="6"/>
      <c r="I157" s="277"/>
      <c r="K157" s="260"/>
      <c r="L157" s="260"/>
      <c r="M157" s="260"/>
    </row>
    <row r="158" spans="1:13" s="9" customFormat="1" ht="27.95" customHeight="1" x14ac:dyDescent="0.25">
      <c r="A158" s="16"/>
      <c r="B158" s="275" t="s">
        <v>849</v>
      </c>
      <c r="C158" s="18"/>
      <c r="D158" s="276" t="s">
        <v>1063</v>
      </c>
      <c r="E158" s="18"/>
      <c r="F158" s="227"/>
      <c r="G158" s="210"/>
      <c r="H158" s="6"/>
      <c r="I158" s="277"/>
      <c r="K158" s="260"/>
      <c r="L158" s="260"/>
      <c r="M158" s="260"/>
    </row>
    <row r="159" spans="1:13" s="9" customFormat="1" ht="27.95" customHeight="1" x14ac:dyDescent="0.25">
      <c r="A159" s="16"/>
      <c r="B159" s="275" t="s">
        <v>850</v>
      </c>
      <c r="C159" s="18"/>
      <c r="D159" s="276" t="s">
        <v>1064</v>
      </c>
      <c r="E159" s="18"/>
      <c r="F159" s="227"/>
      <c r="G159" s="210"/>
      <c r="H159" s="6"/>
      <c r="I159" s="277"/>
      <c r="K159" s="260"/>
      <c r="L159" s="260"/>
      <c r="M159" s="260"/>
    </row>
    <row r="160" spans="1:13" s="9" customFormat="1" ht="9.9499999999999993" customHeight="1" x14ac:dyDescent="0.25">
      <c r="A160" s="16"/>
      <c r="B160" s="259"/>
      <c r="C160" s="18"/>
      <c r="D160" s="268"/>
      <c r="E160" s="18"/>
      <c r="F160" s="25"/>
      <c r="G160" s="210"/>
      <c r="H160" s="6"/>
      <c r="I160" s="277"/>
      <c r="K160" s="260"/>
      <c r="L160" s="260"/>
      <c r="M160" s="260"/>
    </row>
    <row r="161" spans="1:13" s="9" customFormat="1" ht="27.95" customHeight="1" x14ac:dyDescent="0.25">
      <c r="A161" s="16"/>
      <c r="B161" s="271" t="s">
        <v>851</v>
      </c>
      <c r="C161" s="265"/>
      <c r="D161" s="265" t="s">
        <v>668</v>
      </c>
      <c r="E161" s="18"/>
      <c r="F161" s="227" t="str">
        <f>IFERROR(ROUND(AVERAGE(F163:F166),0),"")</f>
        <v/>
      </c>
      <c r="G161" s="210"/>
      <c r="H161" s="6"/>
      <c r="I161" s="278" t="str">
        <f>F161</f>
        <v/>
      </c>
      <c r="K161" s="260"/>
      <c r="L161" s="260"/>
      <c r="M161" s="260"/>
    </row>
    <row r="162" spans="1:13" s="9" customFormat="1" ht="9.9499999999999993" customHeight="1" x14ac:dyDescent="0.25">
      <c r="A162" s="16"/>
      <c r="B162" s="271"/>
      <c r="C162" s="265"/>
      <c r="D162" s="268"/>
      <c r="E162" s="18"/>
      <c r="F162" s="25"/>
      <c r="G162" s="210"/>
      <c r="H162" s="6"/>
      <c r="I162" s="277"/>
      <c r="K162" s="260"/>
      <c r="L162" s="260"/>
      <c r="M162" s="260"/>
    </row>
    <row r="163" spans="1:13" s="9" customFormat="1" ht="27.95" customHeight="1" x14ac:dyDescent="0.25">
      <c r="A163" s="16"/>
      <c r="B163" s="275" t="s">
        <v>852</v>
      </c>
      <c r="C163" s="18"/>
      <c r="D163" s="276" t="s">
        <v>1065</v>
      </c>
      <c r="E163" s="18"/>
      <c r="F163" s="227"/>
      <c r="G163" s="210"/>
      <c r="H163" s="6"/>
      <c r="I163" s="277"/>
      <c r="K163" s="260"/>
      <c r="L163" s="260"/>
      <c r="M163" s="260"/>
    </row>
    <row r="164" spans="1:13" s="9" customFormat="1" ht="27.95" customHeight="1" x14ac:dyDescent="0.25">
      <c r="A164" s="16"/>
      <c r="B164" s="275" t="s">
        <v>853</v>
      </c>
      <c r="C164" s="18"/>
      <c r="D164" s="276" t="s">
        <v>1066</v>
      </c>
      <c r="E164" s="18"/>
      <c r="F164" s="227"/>
      <c r="G164" s="210"/>
      <c r="H164" s="6"/>
      <c r="I164" s="277"/>
      <c r="K164" s="260"/>
      <c r="L164" s="260"/>
      <c r="M164" s="260"/>
    </row>
    <row r="165" spans="1:13" s="9" customFormat="1" ht="27.95" customHeight="1" x14ac:dyDescent="0.25">
      <c r="A165" s="16"/>
      <c r="B165" s="275" t="s">
        <v>854</v>
      </c>
      <c r="C165" s="18"/>
      <c r="D165" s="276" t="s">
        <v>1067</v>
      </c>
      <c r="E165" s="18"/>
      <c r="F165" s="227"/>
      <c r="G165" s="210"/>
      <c r="H165" s="6"/>
      <c r="I165" s="277"/>
      <c r="K165" s="260"/>
      <c r="L165" s="260"/>
      <c r="M165" s="260"/>
    </row>
    <row r="166" spans="1:13" s="9" customFormat="1" ht="27.95" customHeight="1" x14ac:dyDescent="0.25">
      <c r="A166" s="16"/>
      <c r="B166" s="275" t="s">
        <v>855</v>
      </c>
      <c r="C166" s="18"/>
      <c r="D166" s="334" t="s">
        <v>1068</v>
      </c>
      <c r="E166" s="18"/>
      <c r="F166" s="227"/>
      <c r="G166" s="210"/>
      <c r="H166" s="6"/>
      <c r="I166" s="277"/>
      <c r="K166" s="260"/>
      <c r="L166" s="260"/>
      <c r="M166" s="260"/>
    </row>
    <row r="167" spans="1:13" s="9" customFormat="1" ht="9.9499999999999993" customHeight="1" x14ac:dyDescent="0.25">
      <c r="A167" s="16"/>
      <c r="B167" s="259"/>
      <c r="C167" s="18"/>
      <c r="D167" s="268"/>
      <c r="E167" s="18"/>
      <c r="F167" s="25"/>
      <c r="G167" s="210"/>
      <c r="H167" s="6"/>
      <c r="I167" s="277"/>
      <c r="K167" s="260"/>
      <c r="L167" s="260"/>
      <c r="M167" s="260"/>
    </row>
    <row r="168" spans="1:13" s="9" customFormat="1" ht="27.95" customHeight="1" x14ac:dyDescent="0.25">
      <c r="A168" s="16"/>
      <c r="B168" s="271" t="s">
        <v>856</v>
      </c>
      <c r="C168" s="265"/>
      <c r="D168" s="265" t="s">
        <v>673</v>
      </c>
      <c r="E168" s="18"/>
      <c r="F168" s="227" t="str">
        <f>IFERROR(ROUND(AVERAGE(F170:F171),0),"")</f>
        <v/>
      </c>
      <c r="G168" s="210"/>
      <c r="H168" s="6"/>
      <c r="I168" s="278" t="str">
        <f>F168</f>
        <v/>
      </c>
      <c r="K168" s="260"/>
      <c r="L168" s="260"/>
      <c r="M168" s="260"/>
    </row>
    <row r="169" spans="1:13" s="9" customFormat="1" ht="9.9499999999999993" customHeight="1" x14ac:dyDescent="0.25">
      <c r="A169" s="16"/>
      <c r="B169" s="271"/>
      <c r="C169" s="265"/>
      <c r="D169" s="268"/>
      <c r="E169" s="18"/>
      <c r="F169" s="25"/>
      <c r="G169" s="210"/>
      <c r="H169" s="6"/>
      <c r="I169" s="277"/>
      <c r="K169" s="260"/>
      <c r="L169" s="260"/>
      <c r="M169" s="260"/>
    </row>
    <row r="170" spans="1:13" s="9" customFormat="1" ht="27.95" customHeight="1" x14ac:dyDescent="0.25">
      <c r="A170" s="16"/>
      <c r="B170" s="275" t="s">
        <v>857</v>
      </c>
      <c r="C170" s="18"/>
      <c r="D170" s="276" t="s">
        <v>1069</v>
      </c>
      <c r="E170" s="18"/>
      <c r="F170" s="227"/>
      <c r="G170" s="210"/>
      <c r="H170" s="6"/>
      <c r="I170" s="277"/>
      <c r="K170" s="260"/>
      <c r="L170" s="260"/>
      <c r="M170" s="260"/>
    </row>
    <row r="171" spans="1:13" s="9" customFormat="1" ht="27.95" customHeight="1" x14ac:dyDescent="0.25">
      <c r="A171" s="16"/>
      <c r="B171" s="275" t="s">
        <v>858</v>
      </c>
      <c r="C171" s="18"/>
      <c r="D171" s="276" t="s">
        <v>1070</v>
      </c>
      <c r="E171" s="18"/>
      <c r="F171" s="227"/>
      <c r="G171" s="210"/>
      <c r="H171" s="6"/>
      <c r="I171" s="277"/>
      <c r="K171" s="260"/>
      <c r="L171" s="260"/>
      <c r="M171" s="260"/>
    </row>
    <row r="172" spans="1:13" s="9" customFormat="1" ht="9.9499999999999993" customHeight="1" x14ac:dyDescent="0.25">
      <c r="A172" s="16"/>
      <c r="B172" s="259"/>
      <c r="C172" s="18"/>
      <c r="D172" s="268"/>
      <c r="E172" s="18"/>
      <c r="F172" s="25"/>
      <c r="G172" s="210"/>
      <c r="H172" s="6"/>
      <c r="I172" s="277"/>
      <c r="K172" s="260"/>
      <c r="L172" s="260"/>
      <c r="M172" s="260"/>
    </row>
    <row r="173" spans="1:13" s="9" customFormat="1" ht="27.95" customHeight="1" x14ac:dyDescent="0.25">
      <c r="A173" s="16"/>
      <c r="B173" s="271" t="s">
        <v>859</v>
      </c>
      <c r="C173" s="265"/>
      <c r="D173" s="265" t="s">
        <v>679</v>
      </c>
      <c r="E173" s="18"/>
      <c r="F173" s="227" t="str">
        <f>IFERROR(ROUND(AVERAGE(F175:F179),0),"")</f>
        <v/>
      </c>
      <c r="G173" s="210"/>
      <c r="H173" s="6"/>
      <c r="I173" s="278" t="str">
        <f>F173</f>
        <v/>
      </c>
      <c r="K173" s="260"/>
      <c r="L173" s="260"/>
      <c r="M173" s="260"/>
    </row>
    <row r="174" spans="1:13" s="9" customFormat="1" ht="9.9499999999999993" customHeight="1" x14ac:dyDescent="0.25">
      <c r="A174" s="16"/>
      <c r="B174" s="271"/>
      <c r="C174" s="265"/>
      <c r="D174" s="268"/>
      <c r="E174" s="18"/>
      <c r="F174" s="25"/>
      <c r="G174" s="210"/>
      <c r="H174" s="6"/>
      <c r="I174" s="277"/>
      <c r="K174" s="260"/>
      <c r="L174" s="260"/>
      <c r="M174" s="260"/>
    </row>
    <row r="175" spans="1:13" s="9" customFormat="1" ht="27.95" customHeight="1" x14ac:dyDescent="0.25">
      <c r="A175" s="16"/>
      <c r="B175" s="275" t="s">
        <v>860</v>
      </c>
      <c r="C175" s="18"/>
      <c r="D175" s="276" t="s">
        <v>1071</v>
      </c>
      <c r="E175" s="18"/>
      <c r="F175" s="227"/>
      <c r="G175" s="210"/>
      <c r="H175" s="6"/>
      <c r="I175" s="277"/>
      <c r="K175" s="260"/>
      <c r="L175" s="260"/>
      <c r="M175" s="260"/>
    </row>
    <row r="176" spans="1:13" s="9" customFormat="1" ht="27.95" customHeight="1" x14ac:dyDescent="0.25">
      <c r="A176" s="16"/>
      <c r="B176" s="275" t="s">
        <v>861</v>
      </c>
      <c r="C176" s="18"/>
      <c r="D176" s="276" t="s">
        <v>1072</v>
      </c>
      <c r="E176" s="18"/>
      <c r="F176" s="227"/>
      <c r="G176" s="210"/>
      <c r="H176" s="6"/>
      <c r="I176" s="277"/>
      <c r="K176" s="260"/>
      <c r="L176" s="260"/>
      <c r="M176" s="260"/>
    </row>
    <row r="177" spans="1:13" s="9" customFormat="1" ht="27.95" customHeight="1" x14ac:dyDescent="0.25">
      <c r="A177" s="16"/>
      <c r="B177" s="275" t="s">
        <v>862</v>
      </c>
      <c r="C177" s="18"/>
      <c r="D177" s="276" t="s">
        <v>1073</v>
      </c>
      <c r="E177" s="18"/>
      <c r="F177" s="227"/>
      <c r="G177" s="210"/>
      <c r="H177" s="6"/>
      <c r="I177" s="277"/>
      <c r="K177" s="260"/>
      <c r="L177" s="260"/>
      <c r="M177" s="260"/>
    </row>
    <row r="178" spans="1:13" s="9" customFormat="1" ht="27.95" customHeight="1" x14ac:dyDescent="0.25">
      <c r="A178" s="16"/>
      <c r="B178" s="275" t="s">
        <v>863</v>
      </c>
      <c r="C178" s="18"/>
      <c r="D178" s="276" t="s">
        <v>1074</v>
      </c>
      <c r="E178" s="18"/>
      <c r="F178" s="227"/>
      <c r="G178" s="210"/>
      <c r="H178" s="6"/>
      <c r="I178" s="277"/>
      <c r="K178" s="260"/>
      <c r="L178" s="260"/>
      <c r="M178" s="260"/>
    </row>
    <row r="179" spans="1:13" s="9" customFormat="1" ht="27.95" customHeight="1" x14ac:dyDescent="0.25">
      <c r="A179" s="16"/>
      <c r="B179" s="275" t="s">
        <v>864</v>
      </c>
      <c r="C179" s="18"/>
      <c r="D179" s="276" t="s">
        <v>1075</v>
      </c>
      <c r="E179" s="18"/>
      <c r="F179" s="227"/>
      <c r="G179" s="210"/>
      <c r="H179" s="6"/>
      <c r="I179" s="277"/>
      <c r="K179" s="260"/>
      <c r="L179" s="260"/>
      <c r="M179" s="260"/>
    </row>
    <row r="180" spans="1:13" s="9" customFormat="1" ht="9.9499999999999993" customHeight="1" x14ac:dyDescent="0.25">
      <c r="A180" s="16"/>
      <c r="B180" s="259"/>
      <c r="C180" s="18"/>
      <c r="D180" s="268"/>
      <c r="E180" s="18"/>
      <c r="F180" s="25"/>
      <c r="G180" s="210"/>
      <c r="H180" s="6"/>
      <c r="I180" s="277"/>
      <c r="K180" s="260"/>
      <c r="L180" s="260"/>
      <c r="M180" s="260"/>
    </row>
    <row r="181" spans="1:13" s="9" customFormat="1" ht="27.95" customHeight="1" x14ac:dyDescent="0.25">
      <c r="A181" s="16"/>
      <c r="B181" s="271" t="s">
        <v>865</v>
      </c>
      <c r="C181" s="265"/>
      <c r="D181" s="265" t="s">
        <v>685</v>
      </c>
      <c r="E181" s="18"/>
      <c r="F181" s="227" t="str">
        <f>IFERROR(ROUND(AVERAGE(F183:F187),0),"")</f>
        <v/>
      </c>
      <c r="G181" s="210"/>
      <c r="H181" s="6"/>
      <c r="I181" s="278" t="str">
        <f>F181</f>
        <v/>
      </c>
      <c r="K181" s="260"/>
      <c r="L181" s="260"/>
      <c r="M181" s="260"/>
    </row>
    <row r="182" spans="1:13" s="9" customFormat="1" ht="9.9499999999999993" customHeight="1" x14ac:dyDescent="0.25">
      <c r="A182" s="16"/>
      <c r="B182" s="271"/>
      <c r="C182" s="265"/>
      <c r="D182" s="268"/>
      <c r="E182" s="18"/>
      <c r="F182" s="25"/>
      <c r="G182" s="210"/>
      <c r="H182" s="6"/>
      <c r="I182" s="277"/>
      <c r="K182" s="260"/>
      <c r="L182" s="260"/>
      <c r="M182" s="260"/>
    </row>
    <row r="183" spans="1:13" s="9" customFormat="1" ht="27.95" customHeight="1" x14ac:dyDescent="0.25">
      <c r="A183" s="16"/>
      <c r="B183" s="275" t="s">
        <v>866</v>
      </c>
      <c r="C183" s="18"/>
      <c r="D183" s="276" t="s">
        <v>1076</v>
      </c>
      <c r="E183" s="18"/>
      <c r="F183" s="227"/>
      <c r="G183" s="210"/>
      <c r="H183" s="6"/>
      <c r="I183" s="277"/>
      <c r="K183" s="260"/>
      <c r="L183" s="260"/>
      <c r="M183" s="260"/>
    </row>
    <row r="184" spans="1:13" s="9" customFormat="1" ht="27.95" customHeight="1" x14ac:dyDescent="0.25">
      <c r="A184" s="16"/>
      <c r="B184" s="275" t="s">
        <v>867</v>
      </c>
      <c r="C184" s="18"/>
      <c r="D184" s="276" t="s">
        <v>687</v>
      </c>
      <c r="E184" s="18"/>
      <c r="F184" s="227"/>
      <c r="G184" s="210"/>
      <c r="H184" s="6"/>
      <c r="I184" s="277"/>
      <c r="K184" s="260"/>
      <c r="L184" s="260"/>
      <c r="M184" s="260"/>
    </row>
    <row r="185" spans="1:13" s="9" customFormat="1" ht="27.95" customHeight="1" x14ac:dyDescent="0.25">
      <c r="A185" s="16"/>
      <c r="B185" s="275" t="s">
        <v>868</v>
      </c>
      <c r="C185" s="18"/>
      <c r="D185" s="276" t="s">
        <v>1077</v>
      </c>
      <c r="E185" s="18"/>
      <c r="F185" s="227"/>
      <c r="G185" s="210"/>
      <c r="H185" s="6"/>
      <c r="I185" s="277"/>
      <c r="K185" s="260"/>
      <c r="L185" s="260"/>
      <c r="M185" s="260"/>
    </row>
    <row r="186" spans="1:13" s="9" customFormat="1" ht="27.95" customHeight="1" x14ac:dyDescent="0.25">
      <c r="A186" s="16"/>
      <c r="B186" s="275" t="s">
        <v>869</v>
      </c>
      <c r="C186" s="18"/>
      <c r="D186" s="276" t="s">
        <v>1078</v>
      </c>
      <c r="E186" s="18"/>
      <c r="F186" s="227"/>
      <c r="G186" s="210"/>
      <c r="H186" s="6"/>
      <c r="I186" s="277"/>
      <c r="K186" s="260"/>
      <c r="L186" s="260"/>
      <c r="M186" s="260"/>
    </row>
    <row r="187" spans="1:13" s="9" customFormat="1" ht="27.95" customHeight="1" x14ac:dyDescent="0.25">
      <c r="A187" s="16"/>
      <c r="B187" s="275" t="s">
        <v>870</v>
      </c>
      <c r="C187" s="18"/>
      <c r="D187" s="276" t="s">
        <v>1079</v>
      </c>
      <c r="E187" s="18"/>
      <c r="F187" s="227"/>
      <c r="G187" s="210"/>
      <c r="H187" s="6"/>
      <c r="I187" s="277"/>
      <c r="K187" s="260"/>
      <c r="L187" s="260"/>
      <c r="M187" s="260"/>
    </row>
    <row r="188" spans="1:13" s="9" customFormat="1" ht="9.9499999999999993" customHeight="1" x14ac:dyDescent="0.25">
      <c r="A188" s="16"/>
      <c r="B188" s="259"/>
      <c r="C188" s="18"/>
      <c r="D188" s="268"/>
      <c r="E188" s="18"/>
      <c r="F188" s="25"/>
      <c r="G188" s="210"/>
      <c r="H188" s="6"/>
      <c r="I188" s="277"/>
      <c r="K188" s="260"/>
      <c r="L188" s="260"/>
      <c r="M188" s="260"/>
    </row>
    <row r="189" spans="1:13" s="9" customFormat="1" ht="27.95" customHeight="1" x14ac:dyDescent="0.25">
      <c r="A189" s="16"/>
      <c r="B189" s="271" t="s">
        <v>871</v>
      </c>
      <c r="C189" s="265"/>
      <c r="D189" s="265" t="s">
        <v>1080</v>
      </c>
      <c r="E189" s="18"/>
      <c r="F189" s="227" t="str">
        <f>IFERROR(ROUND(AVERAGE(F191:F193),0),"")</f>
        <v/>
      </c>
      <c r="G189" s="210"/>
      <c r="H189" s="6"/>
      <c r="I189" s="278" t="str">
        <f>F189</f>
        <v/>
      </c>
      <c r="K189" s="260"/>
      <c r="L189" s="260"/>
      <c r="M189" s="260"/>
    </row>
    <row r="190" spans="1:13" s="9" customFormat="1" ht="9.9499999999999993" customHeight="1" x14ac:dyDescent="0.25">
      <c r="A190" s="16"/>
      <c r="B190" s="271"/>
      <c r="C190" s="265"/>
      <c r="D190" s="268"/>
      <c r="E190" s="18"/>
      <c r="F190" s="25"/>
      <c r="G190" s="210"/>
      <c r="H190" s="6"/>
      <c r="I190" s="277"/>
      <c r="K190" s="260"/>
      <c r="L190" s="260"/>
      <c r="M190" s="260"/>
    </row>
    <row r="191" spans="1:13" s="9" customFormat="1" ht="27.95" customHeight="1" x14ac:dyDescent="0.25">
      <c r="A191" s="16"/>
      <c r="B191" s="275" t="s">
        <v>872</v>
      </c>
      <c r="C191" s="18"/>
      <c r="D191" s="276" t="s">
        <v>1081</v>
      </c>
      <c r="E191" s="18"/>
      <c r="F191" s="227"/>
      <c r="G191" s="210"/>
      <c r="H191" s="6"/>
      <c r="I191" s="277"/>
      <c r="K191" s="260"/>
      <c r="L191" s="260"/>
      <c r="M191" s="260"/>
    </row>
    <row r="192" spans="1:13" s="9" customFormat="1" ht="27.95" customHeight="1" x14ac:dyDescent="0.25">
      <c r="A192" s="16"/>
      <c r="B192" s="275" t="s">
        <v>873</v>
      </c>
      <c r="C192" s="18"/>
      <c r="D192" s="276" t="s">
        <v>1082</v>
      </c>
      <c r="E192" s="18"/>
      <c r="F192" s="227"/>
      <c r="G192" s="210"/>
      <c r="H192" s="6"/>
      <c r="I192" s="277"/>
      <c r="K192" s="260"/>
      <c r="L192" s="260"/>
      <c r="M192" s="260"/>
    </row>
    <row r="193" spans="1:13" s="9" customFormat="1" ht="27.95" customHeight="1" x14ac:dyDescent="0.25">
      <c r="A193" s="16"/>
      <c r="B193" s="275" t="s">
        <v>874</v>
      </c>
      <c r="C193" s="18"/>
      <c r="D193" s="276" t="s">
        <v>1083</v>
      </c>
      <c r="E193" s="18"/>
      <c r="F193" s="227"/>
      <c r="G193" s="210"/>
      <c r="H193" s="6"/>
      <c r="I193" s="277"/>
      <c r="K193" s="260"/>
      <c r="L193" s="260"/>
      <c r="M193" s="260"/>
    </row>
    <row r="194" spans="1:13" s="9" customFormat="1" ht="9.9499999999999993" customHeight="1" x14ac:dyDescent="0.25">
      <c r="A194" s="16"/>
      <c r="B194" s="259"/>
      <c r="C194" s="18"/>
      <c r="D194" s="268"/>
      <c r="E194" s="18"/>
      <c r="F194" s="25"/>
      <c r="G194" s="210"/>
      <c r="H194" s="6"/>
      <c r="I194" s="277"/>
      <c r="K194" s="260"/>
      <c r="L194" s="260"/>
      <c r="M194" s="260"/>
    </row>
    <row r="195" spans="1:13" s="9" customFormat="1" ht="27.95" customHeight="1" x14ac:dyDescent="0.25">
      <c r="A195" s="16"/>
      <c r="B195" s="271" t="s">
        <v>875</v>
      </c>
      <c r="C195" s="265"/>
      <c r="D195" s="265" t="s">
        <v>696</v>
      </c>
      <c r="E195" s="18"/>
      <c r="F195" s="227" t="str">
        <f>IFERROR(ROUND(AVERAGE(F197:F201),0),"")</f>
        <v/>
      </c>
      <c r="G195" s="210"/>
      <c r="H195" s="6"/>
      <c r="I195" s="278" t="str">
        <f>F195</f>
        <v/>
      </c>
      <c r="K195" s="260"/>
      <c r="L195" s="260"/>
      <c r="M195" s="260"/>
    </row>
    <row r="196" spans="1:13" s="9" customFormat="1" ht="9.9499999999999993" customHeight="1" x14ac:dyDescent="0.25">
      <c r="A196" s="16"/>
      <c r="B196" s="271"/>
      <c r="C196" s="265"/>
      <c r="D196" s="268"/>
      <c r="E196" s="18"/>
      <c r="F196" s="25"/>
      <c r="G196" s="210"/>
      <c r="H196" s="6"/>
      <c r="I196" s="277"/>
      <c r="K196" s="260"/>
      <c r="L196" s="260"/>
      <c r="M196" s="260"/>
    </row>
    <row r="197" spans="1:13" s="9" customFormat="1" ht="27.95" customHeight="1" x14ac:dyDescent="0.25">
      <c r="A197" s="16"/>
      <c r="B197" s="275" t="s">
        <v>876</v>
      </c>
      <c r="C197" s="18"/>
      <c r="D197" s="276" t="s">
        <v>1084</v>
      </c>
      <c r="E197" s="18"/>
      <c r="F197" s="227"/>
      <c r="G197" s="210"/>
      <c r="H197" s="6"/>
      <c r="I197" s="277"/>
      <c r="K197" s="260"/>
      <c r="L197" s="260"/>
      <c r="M197" s="260"/>
    </row>
    <row r="198" spans="1:13" s="9" customFormat="1" ht="27.95" customHeight="1" x14ac:dyDescent="0.25">
      <c r="A198" s="16"/>
      <c r="B198" s="275" t="s">
        <v>877</v>
      </c>
      <c r="C198" s="18"/>
      <c r="D198" s="276" t="s">
        <v>1085</v>
      </c>
      <c r="E198" s="18"/>
      <c r="F198" s="227"/>
      <c r="G198" s="210"/>
      <c r="H198" s="6"/>
      <c r="I198" s="277"/>
      <c r="K198" s="260"/>
      <c r="L198" s="260"/>
      <c r="M198" s="260"/>
    </row>
    <row r="199" spans="1:13" s="9" customFormat="1" ht="27.95" customHeight="1" x14ac:dyDescent="0.25">
      <c r="A199" s="16"/>
      <c r="B199" s="275" t="s">
        <v>878</v>
      </c>
      <c r="C199" s="18"/>
      <c r="D199" s="276" t="s">
        <v>1086</v>
      </c>
      <c r="E199" s="18"/>
      <c r="F199" s="227"/>
      <c r="G199" s="210"/>
      <c r="H199" s="6"/>
      <c r="I199" s="277"/>
      <c r="K199" s="260"/>
      <c r="L199" s="260"/>
      <c r="M199" s="260"/>
    </row>
    <row r="200" spans="1:13" s="9" customFormat="1" ht="27.95" customHeight="1" x14ac:dyDescent="0.25">
      <c r="A200" s="16"/>
      <c r="B200" s="275" t="s">
        <v>879</v>
      </c>
      <c r="C200" s="18"/>
      <c r="D200" s="276" t="s">
        <v>1087</v>
      </c>
      <c r="E200" s="18"/>
      <c r="F200" s="227"/>
      <c r="G200" s="210"/>
      <c r="H200" s="6"/>
      <c r="I200" s="277"/>
      <c r="K200" s="260"/>
      <c r="L200" s="260"/>
      <c r="M200" s="260"/>
    </row>
    <row r="201" spans="1:13" s="9" customFormat="1" ht="27.95" customHeight="1" x14ac:dyDescent="0.25">
      <c r="A201" s="16"/>
      <c r="B201" s="275" t="s">
        <v>880</v>
      </c>
      <c r="C201" s="18"/>
      <c r="D201" s="276" t="s">
        <v>1088</v>
      </c>
      <c r="E201" s="18"/>
      <c r="F201" s="227"/>
      <c r="G201" s="210"/>
      <c r="H201" s="6"/>
      <c r="I201" s="277"/>
      <c r="K201" s="260"/>
      <c r="L201" s="260"/>
      <c r="M201" s="260"/>
    </row>
    <row r="202" spans="1:13" s="9" customFormat="1" ht="9.9499999999999993" customHeight="1" x14ac:dyDescent="0.25">
      <c r="A202" s="16"/>
      <c r="B202" s="259"/>
      <c r="C202" s="18"/>
      <c r="D202" s="268"/>
      <c r="E202" s="18"/>
      <c r="F202" s="25"/>
      <c r="G202" s="210"/>
      <c r="H202" s="6"/>
      <c r="I202" s="277"/>
      <c r="K202" s="260"/>
      <c r="L202" s="260"/>
      <c r="M202" s="260"/>
    </row>
    <row r="203" spans="1:13" s="9" customFormat="1" ht="27.95" customHeight="1" x14ac:dyDescent="0.25">
      <c r="A203" s="16"/>
      <c r="B203" s="271" t="s">
        <v>881</v>
      </c>
      <c r="C203" s="265"/>
      <c r="D203" s="265" t="s">
        <v>703</v>
      </c>
      <c r="E203" s="18"/>
      <c r="F203" s="227" t="str">
        <f>IFERROR(ROUND(AVERAGE(F205:F209),0),"")</f>
        <v/>
      </c>
      <c r="G203" s="210"/>
      <c r="H203" s="6"/>
      <c r="I203" s="278" t="str">
        <f>F203</f>
        <v/>
      </c>
      <c r="K203" s="260"/>
      <c r="L203" s="260"/>
      <c r="M203" s="260"/>
    </row>
    <row r="204" spans="1:13" s="9" customFormat="1" ht="9.9499999999999993" customHeight="1" x14ac:dyDescent="0.25">
      <c r="A204" s="16"/>
      <c r="B204" s="271"/>
      <c r="C204" s="265"/>
      <c r="D204" s="268"/>
      <c r="E204" s="18"/>
      <c r="F204" s="25"/>
      <c r="G204" s="210"/>
      <c r="H204" s="6"/>
      <c r="I204" s="277"/>
      <c r="K204" s="260"/>
      <c r="L204" s="260"/>
      <c r="M204" s="260"/>
    </row>
    <row r="205" spans="1:13" s="9" customFormat="1" ht="27.95" customHeight="1" x14ac:dyDescent="0.25">
      <c r="A205" s="16"/>
      <c r="B205" s="275" t="s">
        <v>882</v>
      </c>
      <c r="C205" s="18"/>
      <c r="D205" s="276" t="s">
        <v>704</v>
      </c>
      <c r="E205" s="18"/>
      <c r="F205" s="227"/>
      <c r="G205" s="210"/>
      <c r="H205" s="6"/>
      <c r="I205" s="277"/>
      <c r="K205" s="260"/>
      <c r="L205" s="260"/>
      <c r="M205" s="260"/>
    </row>
    <row r="206" spans="1:13" s="9" customFormat="1" ht="27.95" customHeight="1" x14ac:dyDescent="0.25">
      <c r="A206" s="16"/>
      <c r="B206" s="275" t="s">
        <v>883</v>
      </c>
      <c r="C206" s="18"/>
      <c r="D206" s="276" t="s">
        <v>705</v>
      </c>
      <c r="E206" s="18"/>
      <c r="F206" s="227"/>
      <c r="G206" s="210"/>
      <c r="H206" s="6"/>
      <c r="I206" s="277"/>
      <c r="K206" s="260"/>
      <c r="L206" s="260"/>
      <c r="M206" s="260"/>
    </row>
    <row r="207" spans="1:13" s="9" customFormat="1" ht="27.95" customHeight="1" x14ac:dyDescent="0.25">
      <c r="A207" s="16"/>
      <c r="B207" s="275" t="s">
        <v>884</v>
      </c>
      <c r="C207" s="18"/>
      <c r="D207" s="276" t="s">
        <v>706</v>
      </c>
      <c r="E207" s="18"/>
      <c r="F207" s="227"/>
      <c r="G207" s="210"/>
      <c r="H207" s="6"/>
      <c r="I207" s="277"/>
      <c r="K207" s="260"/>
      <c r="L207" s="260"/>
      <c r="M207" s="260"/>
    </row>
    <row r="208" spans="1:13" s="9" customFormat="1" ht="27.95" customHeight="1" x14ac:dyDescent="0.25">
      <c r="A208" s="16"/>
      <c r="B208" s="275" t="s">
        <v>885</v>
      </c>
      <c r="C208" s="18"/>
      <c r="D208" s="276" t="s">
        <v>707</v>
      </c>
      <c r="E208" s="18"/>
      <c r="F208" s="227"/>
      <c r="G208" s="210"/>
      <c r="H208" s="6"/>
      <c r="I208" s="277"/>
      <c r="K208" s="260"/>
      <c r="L208" s="260"/>
      <c r="M208" s="260"/>
    </row>
    <row r="209" spans="1:13" s="9" customFormat="1" ht="27.95" customHeight="1" x14ac:dyDescent="0.25">
      <c r="A209" s="16"/>
      <c r="B209" s="275" t="s">
        <v>886</v>
      </c>
      <c r="C209" s="18"/>
      <c r="D209" s="276" t="s">
        <v>708</v>
      </c>
      <c r="E209" s="18"/>
      <c r="F209" s="227"/>
      <c r="G209" s="210"/>
      <c r="H209" s="6"/>
      <c r="I209" s="277"/>
      <c r="K209" s="260"/>
      <c r="L209" s="260"/>
      <c r="M209" s="260"/>
    </row>
    <row r="210" spans="1:13" s="9" customFormat="1" ht="9.9499999999999993" customHeight="1" x14ac:dyDescent="0.25">
      <c r="A210" s="16"/>
      <c r="B210" s="259"/>
      <c r="C210" s="18"/>
      <c r="D210" s="268"/>
      <c r="E210" s="18"/>
      <c r="F210" s="25"/>
      <c r="G210" s="210"/>
      <c r="H210" s="6"/>
      <c r="I210" s="277"/>
      <c r="K210" s="260"/>
      <c r="L210" s="260"/>
      <c r="M210" s="260"/>
    </row>
    <row r="211" spans="1:13" s="9" customFormat="1" ht="27.95" customHeight="1" x14ac:dyDescent="0.25">
      <c r="A211" s="16"/>
      <c r="B211" s="271" t="s">
        <v>887</v>
      </c>
      <c r="C211" s="265"/>
      <c r="D211" s="265" t="s">
        <v>709</v>
      </c>
      <c r="E211" s="18"/>
      <c r="F211" s="227" t="str">
        <f>IFERROR(ROUND(AVERAGE(F213:F217),0),"")</f>
        <v/>
      </c>
      <c r="G211" s="210"/>
      <c r="H211" s="6"/>
      <c r="I211" s="278" t="str">
        <f>F211</f>
        <v/>
      </c>
      <c r="K211" s="260"/>
      <c r="L211" s="260"/>
      <c r="M211" s="260"/>
    </row>
    <row r="212" spans="1:13" s="9" customFormat="1" ht="9.9499999999999993" customHeight="1" x14ac:dyDescent="0.25">
      <c r="A212" s="16"/>
      <c r="B212" s="271"/>
      <c r="C212" s="265"/>
      <c r="D212" s="268"/>
      <c r="E212" s="18"/>
      <c r="F212" s="25"/>
      <c r="G212" s="210"/>
      <c r="H212" s="6"/>
      <c r="I212" s="277"/>
      <c r="K212" s="260"/>
      <c r="L212" s="260"/>
      <c r="M212" s="260"/>
    </row>
    <row r="213" spans="1:13" s="9" customFormat="1" ht="27.95" customHeight="1" x14ac:dyDescent="0.25">
      <c r="A213" s="16"/>
      <c r="B213" s="275" t="s">
        <v>888</v>
      </c>
      <c r="C213" s="18"/>
      <c r="D213" s="276" t="s">
        <v>710</v>
      </c>
      <c r="E213" s="18"/>
      <c r="F213" s="227"/>
      <c r="G213" s="210"/>
      <c r="H213" s="6"/>
      <c r="I213" s="277"/>
      <c r="K213" s="260"/>
      <c r="L213" s="260"/>
      <c r="M213" s="260"/>
    </row>
    <row r="214" spans="1:13" s="9" customFormat="1" ht="27.95" customHeight="1" x14ac:dyDescent="0.25">
      <c r="A214" s="16"/>
      <c r="B214" s="275" t="s">
        <v>889</v>
      </c>
      <c r="C214" s="18"/>
      <c r="D214" s="276" t="s">
        <v>1089</v>
      </c>
      <c r="E214" s="18"/>
      <c r="F214" s="227"/>
      <c r="G214" s="210"/>
      <c r="H214" s="6"/>
      <c r="I214" s="277"/>
      <c r="K214" s="260"/>
      <c r="L214" s="260"/>
      <c r="M214" s="260"/>
    </row>
    <row r="215" spans="1:13" s="9" customFormat="1" ht="27.95" customHeight="1" x14ac:dyDescent="0.25">
      <c r="A215" s="16"/>
      <c r="B215" s="275" t="s">
        <v>890</v>
      </c>
      <c r="C215" s="18"/>
      <c r="D215" s="276" t="s">
        <v>711</v>
      </c>
      <c r="E215" s="18"/>
      <c r="F215" s="227"/>
      <c r="G215" s="210"/>
      <c r="H215" s="6"/>
      <c r="I215" s="277"/>
      <c r="K215" s="260"/>
      <c r="L215" s="260"/>
      <c r="M215" s="260"/>
    </row>
    <row r="216" spans="1:13" s="9" customFormat="1" ht="27.95" customHeight="1" x14ac:dyDescent="0.25">
      <c r="A216" s="16"/>
      <c r="B216" s="275" t="s">
        <v>891</v>
      </c>
      <c r="C216" s="18"/>
      <c r="D216" s="276" t="s">
        <v>713</v>
      </c>
      <c r="E216" s="18"/>
      <c r="F216" s="227"/>
      <c r="G216" s="210"/>
      <c r="H216" s="6"/>
      <c r="I216" s="277"/>
      <c r="K216" s="260"/>
      <c r="L216" s="260"/>
      <c r="M216" s="260"/>
    </row>
    <row r="217" spans="1:13" s="9" customFormat="1" ht="27.95" customHeight="1" x14ac:dyDescent="0.25">
      <c r="A217" s="16"/>
      <c r="B217" s="275" t="s">
        <v>892</v>
      </c>
      <c r="C217" s="18"/>
      <c r="D217" s="276" t="s">
        <v>714</v>
      </c>
      <c r="E217" s="18"/>
      <c r="F217" s="227"/>
      <c r="G217" s="210"/>
      <c r="H217" s="6"/>
      <c r="I217" s="277"/>
      <c r="K217" s="260"/>
      <c r="L217" s="260"/>
      <c r="M217" s="260"/>
    </row>
    <row r="218" spans="1:13" s="9" customFormat="1" ht="9.9499999999999993" customHeight="1" x14ac:dyDescent="0.25">
      <c r="A218" s="16"/>
      <c r="B218" s="259"/>
      <c r="C218" s="18"/>
      <c r="D218" s="268"/>
      <c r="E218" s="18"/>
      <c r="F218" s="25"/>
      <c r="G218" s="210"/>
      <c r="H218" s="6"/>
      <c r="I218" s="277"/>
      <c r="K218" s="260"/>
      <c r="L218" s="260"/>
      <c r="M218" s="260"/>
    </row>
    <row r="219" spans="1:13" s="9" customFormat="1" ht="27.95" customHeight="1" x14ac:dyDescent="0.25">
      <c r="A219" s="16"/>
      <c r="B219" s="271" t="s">
        <v>893</v>
      </c>
      <c r="C219" s="265"/>
      <c r="D219" s="265" t="s">
        <v>715</v>
      </c>
      <c r="E219" s="18"/>
      <c r="F219" s="227" t="str">
        <f>IFERROR(ROUND(AVERAGE(F221:F224),0),"")</f>
        <v/>
      </c>
      <c r="G219" s="210"/>
      <c r="H219" s="6"/>
      <c r="I219" s="278" t="str">
        <f>F219</f>
        <v/>
      </c>
      <c r="K219" s="260"/>
      <c r="L219" s="260"/>
      <c r="M219" s="260"/>
    </row>
    <row r="220" spans="1:13" s="9" customFormat="1" ht="9.9499999999999993" customHeight="1" x14ac:dyDescent="0.25">
      <c r="A220" s="16"/>
      <c r="B220" s="271"/>
      <c r="C220" s="265"/>
      <c r="D220" s="268"/>
      <c r="E220" s="18"/>
      <c r="F220" s="25"/>
      <c r="G220" s="210"/>
      <c r="H220" s="6"/>
      <c r="I220" s="277"/>
      <c r="K220" s="260"/>
      <c r="L220" s="260"/>
      <c r="M220" s="260"/>
    </row>
    <row r="221" spans="1:13" s="9" customFormat="1" ht="27.95" customHeight="1" x14ac:dyDescent="0.25">
      <c r="A221" s="16"/>
      <c r="B221" s="275" t="s">
        <v>894</v>
      </c>
      <c r="C221" s="18"/>
      <c r="D221" s="334" t="s">
        <v>716</v>
      </c>
      <c r="E221" s="18"/>
      <c r="F221" s="227"/>
      <c r="G221" s="210"/>
      <c r="H221" s="6"/>
      <c r="I221" s="277"/>
      <c r="K221" s="260"/>
      <c r="L221" s="260"/>
      <c r="M221" s="260"/>
    </row>
    <row r="222" spans="1:13" s="9" customFormat="1" ht="27.95" customHeight="1" x14ac:dyDescent="0.25">
      <c r="A222" s="16"/>
      <c r="B222" s="275" t="s">
        <v>895</v>
      </c>
      <c r="C222" s="18"/>
      <c r="D222" s="276" t="s">
        <v>717</v>
      </c>
      <c r="E222" s="18"/>
      <c r="F222" s="227"/>
      <c r="G222" s="210"/>
      <c r="H222" s="6"/>
      <c r="I222" s="277"/>
      <c r="K222" s="260"/>
      <c r="L222" s="260"/>
      <c r="M222" s="260"/>
    </row>
    <row r="223" spans="1:13" s="9" customFormat="1" ht="27.95" customHeight="1" x14ac:dyDescent="0.25">
      <c r="A223" s="16"/>
      <c r="B223" s="275" t="s">
        <v>896</v>
      </c>
      <c r="C223" s="18"/>
      <c r="D223" s="276" t="s">
        <v>718</v>
      </c>
      <c r="E223" s="18"/>
      <c r="F223" s="227"/>
      <c r="G223" s="210"/>
      <c r="H223" s="6"/>
      <c r="I223" s="277"/>
      <c r="K223" s="260"/>
      <c r="L223" s="260"/>
      <c r="M223" s="260"/>
    </row>
    <row r="224" spans="1:13" s="9" customFormat="1" ht="27.95" customHeight="1" x14ac:dyDescent="0.25">
      <c r="A224" s="16"/>
      <c r="B224" s="275" t="s">
        <v>897</v>
      </c>
      <c r="C224" s="18"/>
      <c r="D224" s="276" t="s">
        <v>719</v>
      </c>
      <c r="E224" s="18"/>
      <c r="F224" s="227"/>
      <c r="G224" s="210"/>
      <c r="H224" s="6"/>
      <c r="I224" s="277"/>
      <c r="K224" s="260"/>
      <c r="L224" s="260"/>
      <c r="M224" s="260"/>
    </row>
    <row r="225" spans="1:13" s="9" customFormat="1" ht="9.9499999999999993" customHeight="1" x14ac:dyDescent="0.25">
      <c r="A225" s="16"/>
      <c r="B225" s="259"/>
      <c r="C225" s="18"/>
      <c r="D225" s="268"/>
      <c r="E225" s="18"/>
      <c r="F225" s="25"/>
      <c r="G225" s="210"/>
      <c r="H225" s="6"/>
      <c r="I225" s="277"/>
      <c r="K225" s="260"/>
      <c r="L225" s="260"/>
      <c r="M225" s="260"/>
    </row>
    <row r="226" spans="1:13" s="9" customFormat="1" ht="27.95" customHeight="1" x14ac:dyDescent="0.25">
      <c r="A226" s="16"/>
      <c r="B226" s="271" t="s">
        <v>898</v>
      </c>
      <c r="C226" s="265"/>
      <c r="D226" s="265" t="s">
        <v>1090</v>
      </c>
      <c r="E226" s="18"/>
      <c r="F226" s="227" t="str">
        <f>IFERROR(ROUND(AVERAGE(F228:F231),0),"")</f>
        <v/>
      </c>
      <c r="G226" s="210"/>
      <c r="H226" s="6"/>
      <c r="I226" s="278" t="str">
        <f>F226</f>
        <v/>
      </c>
      <c r="K226" s="260"/>
      <c r="L226" s="260"/>
      <c r="M226" s="260"/>
    </row>
    <row r="227" spans="1:13" s="9" customFormat="1" ht="9.9499999999999993" customHeight="1" x14ac:dyDescent="0.25">
      <c r="A227" s="16"/>
      <c r="B227" s="259"/>
      <c r="C227" s="18"/>
      <c r="D227" s="268"/>
      <c r="E227" s="18"/>
      <c r="F227" s="25"/>
      <c r="G227" s="210"/>
      <c r="H227" s="6"/>
      <c r="I227" s="277"/>
      <c r="K227" s="260"/>
      <c r="L227" s="260"/>
      <c r="M227" s="260"/>
    </row>
    <row r="228" spans="1:13" s="9" customFormat="1" ht="27.95" customHeight="1" x14ac:dyDescent="0.25">
      <c r="A228" s="16"/>
      <c r="B228" s="275" t="s">
        <v>899</v>
      </c>
      <c r="C228" s="18"/>
      <c r="D228" s="276" t="s">
        <v>1091</v>
      </c>
      <c r="E228" s="18"/>
      <c r="F228" s="227"/>
      <c r="G228" s="210"/>
      <c r="H228" s="6"/>
      <c r="I228" s="277"/>
      <c r="K228" s="260"/>
      <c r="L228" s="260"/>
      <c r="M228" s="260"/>
    </row>
    <row r="229" spans="1:13" s="9" customFormat="1" ht="27.95" customHeight="1" x14ac:dyDescent="0.25">
      <c r="A229" s="16"/>
      <c r="B229" s="275" t="s">
        <v>900</v>
      </c>
      <c r="C229" s="18"/>
      <c r="D229" s="276" t="s">
        <v>1092</v>
      </c>
      <c r="E229" s="18"/>
      <c r="F229" s="227"/>
      <c r="G229" s="210"/>
      <c r="H229" s="6"/>
      <c r="I229" s="277"/>
      <c r="K229" s="260"/>
      <c r="L229" s="260"/>
      <c r="M229" s="260"/>
    </row>
    <row r="230" spans="1:13" s="9" customFormat="1" ht="27.95" customHeight="1" x14ac:dyDescent="0.25">
      <c r="A230" s="16"/>
      <c r="B230" s="275" t="s">
        <v>901</v>
      </c>
      <c r="C230" s="18"/>
      <c r="D230" s="276" t="s">
        <v>1093</v>
      </c>
      <c r="E230" s="18"/>
      <c r="F230" s="227"/>
      <c r="G230" s="210"/>
      <c r="H230" s="6"/>
      <c r="I230" s="277"/>
      <c r="K230" s="260"/>
      <c r="L230" s="260"/>
      <c r="M230" s="260"/>
    </row>
    <row r="231" spans="1:13" s="9" customFormat="1" ht="27.95" customHeight="1" x14ac:dyDescent="0.25">
      <c r="A231" s="16"/>
      <c r="B231" s="275" t="s">
        <v>902</v>
      </c>
      <c r="C231" s="18"/>
      <c r="D231" s="276" t="s">
        <v>1094</v>
      </c>
      <c r="E231" s="18"/>
      <c r="F231" s="227"/>
      <c r="G231" s="210"/>
      <c r="H231" s="6"/>
      <c r="I231" s="277"/>
      <c r="K231" s="260"/>
      <c r="L231" s="260"/>
      <c r="M231" s="260"/>
    </row>
    <row r="232" spans="1:13" s="9" customFormat="1" ht="9.9499999999999993" customHeight="1" x14ac:dyDescent="0.25">
      <c r="A232" s="16"/>
      <c r="B232" s="259"/>
      <c r="C232" s="18"/>
      <c r="D232" s="268"/>
      <c r="E232" s="18"/>
      <c r="F232" s="25"/>
      <c r="G232" s="210"/>
      <c r="H232" s="6"/>
      <c r="I232" s="277"/>
      <c r="K232" s="260"/>
      <c r="L232" s="260"/>
      <c r="M232" s="260"/>
    </row>
    <row r="233" spans="1:13" s="9" customFormat="1" ht="27.95" customHeight="1" x14ac:dyDescent="0.25">
      <c r="A233" s="16"/>
      <c r="B233" s="259"/>
      <c r="C233" s="18"/>
      <c r="D233" s="379" t="s">
        <v>1574</v>
      </c>
      <c r="E233" s="18"/>
      <c r="F233" s="378">
        <f>I233</f>
        <v>0</v>
      </c>
      <c r="G233" s="210"/>
      <c r="H233" s="6"/>
      <c r="I233" s="278">
        <f>COUNTIF(I$9:I$226,3)</f>
        <v>0</v>
      </c>
      <c r="K233" s="260"/>
      <c r="L233" s="260"/>
      <c r="M233" s="260"/>
    </row>
    <row r="234" spans="1:13" s="9" customFormat="1" ht="27.95" customHeight="1" x14ac:dyDescent="0.25">
      <c r="A234" s="16"/>
      <c r="B234" s="259"/>
      <c r="C234" s="18"/>
      <c r="D234" s="379" t="s">
        <v>1575</v>
      </c>
      <c r="E234" s="18"/>
      <c r="F234" s="262">
        <f>I234</f>
        <v>0</v>
      </c>
      <c r="G234" s="210"/>
      <c r="H234" s="6"/>
      <c r="I234" s="278">
        <f>COUNTIF(I$9:I$226,2)</f>
        <v>0</v>
      </c>
      <c r="K234" s="260"/>
      <c r="L234" s="260"/>
      <c r="M234" s="260"/>
    </row>
    <row r="235" spans="1:13" s="9" customFormat="1" ht="27.95" customHeight="1" x14ac:dyDescent="0.25">
      <c r="A235" s="16"/>
      <c r="B235" s="362"/>
      <c r="C235" s="366"/>
      <c r="D235" s="379" t="s">
        <v>1576</v>
      </c>
      <c r="E235" s="366"/>
      <c r="F235" s="365">
        <f>I235</f>
        <v>0</v>
      </c>
      <c r="G235" s="210"/>
      <c r="H235" s="6"/>
      <c r="I235" s="278">
        <f>COUNTIF(I$9:I$226,1)</f>
        <v>0</v>
      </c>
      <c r="K235" s="364"/>
      <c r="L235" s="364"/>
      <c r="M235" s="364"/>
    </row>
    <row r="236" spans="1:13" s="9" customFormat="1" ht="27.95" customHeight="1" x14ac:dyDescent="0.25">
      <c r="A236" s="16"/>
      <c r="B236" s="259"/>
      <c r="C236" s="18"/>
      <c r="D236" s="379" t="s">
        <v>1577</v>
      </c>
      <c r="E236" s="18"/>
      <c r="F236" s="261">
        <f>I236</f>
        <v>0</v>
      </c>
      <c r="G236" s="210"/>
      <c r="H236" s="6"/>
      <c r="I236" s="278">
        <f>COUNTIF(I$9:I$226,0)</f>
        <v>0</v>
      </c>
      <c r="K236" s="260"/>
      <c r="L236" s="260"/>
      <c r="M236" s="260"/>
    </row>
    <row r="237" spans="1:13" s="9" customFormat="1" ht="9.9499999999999993" customHeight="1" x14ac:dyDescent="0.25">
      <c r="A237" s="21"/>
      <c r="B237" s="131"/>
      <c r="C237" s="22"/>
      <c r="D237" s="273"/>
      <c r="E237" s="22"/>
      <c r="F237" s="274"/>
      <c r="G237" s="235"/>
      <c r="H237" s="6"/>
      <c r="I237" s="277"/>
      <c r="K237" s="260"/>
      <c r="L237" s="260"/>
      <c r="M237" s="260"/>
    </row>
  </sheetData>
  <sheetProtection algorithmName="SHA-512" hashValue="4EwRlSxEuwXeRPag7ikR8NK+e5Iy7DFyYATASGfLARHIx9AimTZEmJlj/qa4Ou4cw5TIskU4km4QOJ/cSqkGLg==" saltValue="/ckqASSIwsjpaXvzeCRqow==" spinCount="100000" sheet="1" objects="1" scenarios="1"/>
  <mergeCells count="2">
    <mergeCell ref="B4:F4"/>
    <mergeCell ref="D6:F6"/>
  </mergeCells>
  <conditionalFormatting sqref="F225 F227">
    <cfRule type="cellIs" dxfId="181" priority="156" operator="equal">
      <formula>3</formula>
    </cfRule>
    <cfRule type="cellIs" dxfId="180" priority="157" operator="equal">
      <formula>2</formula>
    </cfRule>
    <cfRule type="cellIs" dxfId="179" priority="158" operator="equal">
      <formula>1</formula>
    </cfRule>
  </conditionalFormatting>
  <conditionalFormatting sqref="F11:F15">
    <cfRule type="cellIs" dxfId="178" priority="152" operator="equal">
      <formula>1</formula>
    </cfRule>
    <cfRule type="cellIs" dxfId="177" priority="153" operator="equal">
      <formula>3</formula>
    </cfRule>
    <cfRule type="cellIs" dxfId="176" priority="154" operator="equal">
      <formula>2</formula>
    </cfRule>
    <cfRule type="cellIs" dxfId="175" priority="155" operator="equal">
      <formula>0</formula>
    </cfRule>
  </conditionalFormatting>
  <conditionalFormatting sqref="F9">
    <cfRule type="cellIs" dxfId="174" priority="147" operator="equal">
      <formula>1</formula>
    </cfRule>
    <cfRule type="cellIs" dxfId="173" priority="148" operator="equal">
      <formula>3</formula>
    </cfRule>
    <cfRule type="cellIs" dxfId="172" priority="149" operator="equal">
      <formula>2</formula>
    </cfRule>
    <cfRule type="cellIs" dxfId="171" priority="150" operator="equal">
      <formula>0</formula>
    </cfRule>
  </conditionalFormatting>
  <conditionalFormatting sqref="F228:F231 F221:F224 F213:F217 F205:F209 F197:F201 F191:F193 F183:F187 F175:F179 F170:F171 F163:F166 F157:F159 F150:F153 F142:F146 F131:F138 F122:F126 F114:F118 F106:F110 F99:F102 F91:F95 F83:F87 F75:F79 F67:F71 F59:F63 F51:F55 F44:F46 F38:F40 F29:F34 F19:F25">
    <cfRule type="cellIs" dxfId="170" priority="142" operator="equal">
      <formula>1</formula>
    </cfRule>
    <cfRule type="cellIs" dxfId="169" priority="143" operator="equal">
      <formula>3</formula>
    </cfRule>
    <cfRule type="cellIs" dxfId="168" priority="144" operator="equal">
      <formula>2</formula>
    </cfRule>
    <cfRule type="cellIs" dxfId="167" priority="145" operator="equal">
      <formula>0</formula>
    </cfRule>
  </conditionalFormatting>
  <conditionalFormatting sqref="F49">
    <cfRule type="cellIs" dxfId="166" priority="137" operator="equal">
      <formula>1</formula>
    </cfRule>
    <cfRule type="cellIs" dxfId="165" priority="138" operator="equal">
      <formula>3</formula>
    </cfRule>
    <cfRule type="cellIs" dxfId="164" priority="139" operator="equal">
      <formula>2</formula>
    </cfRule>
    <cfRule type="cellIs" dxfId="163" priority="140" operator="equal">
      <formula>0</formula>
    </cfRule>
  </conditionalFormatting>
  <conditionalFormatting sqref="F57">
    <cfRule type="cellIs" dxfId="162" priority="132" operator="equal">
      <formula>1</formula>
    </cfRule>
    <cfRule type="cellIs" dxfId="161" priority="133" operator="equal">
      <formula>3</formula>
    </cfRule>
    <cfRule type="cellIs" dxfId="160" priority="134" operator="equal">
      <formula>2</formula>
    </cfRule>
    <cfRule type="cellIs" dxfId="159" priority="135" operator="equal">
      <formula>0</formula>
    </cfRule>
  </conditionalFormatting>
  <conditionalFormatting sqref="F65">
    <cfRule type="cellIs" dxfId="158" priority="127" operator="equal">
      <formula>1</formula>
    </cfRule>
    <cfRule type="cellIs" dxfId="157" priority="128" operator="equal">
      <formula>3</formula>
    </cfRule>
    <cfRule type="cellIs" dxfId="156" priority="129" operator="equal">
      <formula>2</formula>
    </cfRule>
    <cfRule type="cellIs" dxfId="155" priority="130" operator="equal">
      <formula>0</formula>
    </cfRule>
  </conditionalFormatting>
  <conditionalFormatting sqref="F73">
    <cfRule type="cellIs" dxfId="154" priority="122" operator="equal">
      <formula>1</formula>
    </cfRule>
    <cfRule type="cellIs" dxfId="153" priority="123" operator="equal">
      <formula>3</formula>
    </cfRule>
    <cfRule type="cellIs" dxfId="152" priority="124" operator="equal">
      <formula>2</formula>
    </cfRule>
    <cfRule type="cellIs" dxfId="151" priority="125" operator="equal">
      <formula>0</formula>
    </cfRule>
  </conditionalFormatting>
  <conditionalFormatting sqref="F81">
    <cfRule type="cellIs" dxfId="150" priority="117" operator="equal">
      <formula>1</formula>
    </cfRule>
    <cfRule type="cellIs" dxfId="149" priority="118" operator="equal">
      <formula>3</formula>
    </cfRule>
    <cfRule type="cellIs" dxfId="148" priority="119" operator="equal">
      <formula>2</formula>
    </cfRule>
    <cfRule type="cellIs" dxfId="147" priority="120" operator="equal">
      <formula>0</formula>
    </cfRule>
  </conditionalFormatting>
  <conditionalFormatting sqref="F89">
    <cfRule type="cellIs" dxfId="146" priority="112" operator="equal">
      <formula>1</formula>
    </cfRule>
    <cfRule type="cellIs" dxfId="145" priority="113" operator="equal">
      <formula>3</formula>
    </cfRule>
    <cfRule type="cellIs" dxfId="144" priority="114" operator="equal">
      <formula>2</formula>
    </cfRule>
    <cfRule type="cellIs" dxfId="143" priority="115" operator="equal">
      <formula>0</formula>
    </cfRule>
  </conditionalFormatting>
  <conditionalFormatting sqref="F97">
    <cfRule type="cellIs" dxfId="142" priority="107" operator="equal">
      <formula>1</formula>
    </cfRule>
    <cfRule type="cellIs" dxfId="141" priority="108" operator="equal">
      <formula>3</formula>
    </cfRule>
    <cfRule type="cellIs" dxfId="140" priority="109" operator="equal">
      <formula>2</formula>
    </cfRule>
    <cfRule type="cellIs" dxfId="139" priority="110" operator="equal">
      <formula>0</formula>
    </cfRule>
  </conditionalFormatting>
  <conditionalFormatting sqref="F17">
    <cfRule type="cellIs" dxfId="138" priority="102" operator="equal">
      <formula>1</formula>
    </cfRule>
    <cfRule type="cellIs" dxfId="137" priority="103" operator="equal">
      <formula>3</formula>
    </cfRule>
    <cfRule type="cellIs" dxfId="136" priority="104" operator="equal">
      <formula>2</formula>
    </cfRule>
    <cfRule type="cellIs" dxfId="135" priority="105" operator="equal">
      <formula>0</formula>
    </cfRule>
  </conditionalFormatting>
  <conditionalFormatting sqref="F27">
    <cfRule type="cellIs" dxfId="134" priority="97" operator="equal">
      <formula>1</formula>
    </cfRule>
    <cfRule type="cellIs" dxfId="133" priority="98" operator="equal">
      <formula>3</formula>
    </cfRule>
    <cfRule type="cellIs" dxfId="132" priority="99" operator="equal">
      <formula>2</formula>
    </cfRule>
    <cfRule type="cellIs" dxfId="131" priority="100" operator="equal">
      <formula>0</formula>
    </cfRule>
  </conditionalFormatting>
  <conditionalFormatting sqref="F36">
    <cfRule type="cellIs" dxfId="130" priority="92" operator="equal">
      <formula>1</formula>
    </cfRule>
    <cfRule type="cellIs" dxfId="129" priority="93" operator="equal">
      <formula>3</formula>
    </cfRule>
    <cfRule type="cellIs" dxfId="128" priority="94" operator="equal">
      <formula>2</formula>
    </cfRule>
    <cfRule type="cellIs" dxfId="127" priority="95" operator="equal">
      <formula>0</formula>
    </cfRule>
  </conditionalFormatting>
  <conditionalFormatting sqref="F42">
    <cfRule type="cellIs" dxfId="126" priority="87" operator="equal">
      <formula>1</formula>
    </cfRule>
    <cfRule type="cellIs" dxfId="125" priority="88" operator="equal">
      <formula>3</formula>
    </cfRule>
    <cfRule type="cellIs" dxfId="124" priority="89" operator="equal">
      <formula>2</formula>
    </cfRule>
    <cfRule type="cellIs" dxfId="123" priority="90" operator="equal">
      <formula>0</formula>
    </cfRule>
  </conditionalFormatting>
  <conditionalFormatting sqref="F104">
    <cfRule type="cellIs" dxfId="122" priority="82" operator="equal">
      <formula>1</formula>
    </cfRule>
    <cfRule type="cellIs" dxfId="121" priority="83" operator="equal">
      <formula>3</formula>
    </cfRule>
    <cfRule type="cellIs" dxfId="120" priority="84" operator="equal">
      <formula>2</formula>
    </cfRule>
    <cfRule type="cellIs" dxfId="119" priority="85" operator="equal">
      <formula>0</formula>
    </cfRule>
  </conditionalFormatting>
  <conditionalFormatting sqref="F112">
    <cfRule type="cellIs" dxfId="118" priority="77" operator="equal">
      <formula>1</formula>
    </cfRule>
    <cfRule type="cellIs" dxfId="117" priority="78" operator="equal">
      <formula>3</formula>
    </cfRule>
    <cfRule type="cellIs" dxfId="116" priority="79" operator="equal">
      <formula>2</formula>
    </cfRule>
    <cfRule type="cellIs" dxfId="115" priority="80" operator="equal">
      <formula>0</formula>
    </cfRule>
  </conditionalFormatting>
  <conditionalFormatting sqref="F120">
    <cfRule type="cellIs" dxfId="114" priority="72" operator="equal">
      <formula>1</formula>
    </cfRule>
    <cfRule type="cellIs" dxfId="113" priority="73" operator="equal">
      <formula>3</formula>
    </cfRule>
    <cfRule type="cellIs" dxfId="112" priority="74" operator="equal">
      <formula>2</formula>
    </cfRule>
    <cfRule type="cellIs" dxfId="111" priority="75" operator="equal">
      <formula>0</formula>
    </cfRule>
  </conditionalFormatting>
  <conditionalFormatting sqref="F129">
    <cfRule type="cellIs" dxfId="110" priority="67" operator="equal">
      <formula>1</formula>
    </cfRule>
    <cfRule type="cellIs" dxfId="109" priority="68" operator="equal">
      <formula>3</formula>
    </cfRule>
    <cfRule type="cellIs" dxfId="108" priority="69" operator="equal">
      <formula>2</formula>
    </cfRule>
    <cfRule type="cellIs" dxfId="107" priority="70" operator="equal">
      <formula>0</formula>
    </cfRule>
  </conditionalFormatting>
  <conditionalFormatting sqref="F140">
    <cfRule type="cellIs" dxfId="106" priority="62" operator="equal">
      <formula>1</formula>
    </cfRule>
    <cfRule type="cellIs" dxfId="105" priority="63" operator="equal">
      <formula>3</formula>
    </cfRule>
    <cfRule type="cellIs" dxfId="104" priority="64" operator="equal">
      <formula>2</formula>
    </cfRule>
    <cfRule type="cellIs" dxfId="103" priority="65" operator="equal">
      <formula>0</formula>
    </cfRule>
  </conditionalFormatting>
  <conditionalFormatting sqref="F148">
    <cfRule type="cellIs" dxfId="102" priority="57" operator="equal">
      <formula>1</formula>
    </cfRule>
    <cfRule type="cellIs" dxfId="101" priority="58" operator="equal">
      <formula>3</formula>
    </cfRule>
    <cfRule type="cellIs" dxfId="100" priority="59" operator="equal">
      <formula>2</formula>
    </cfRule>
    <cfRule type="cellIs" dxfId="99" priority="60" operator="equal">
      <formula>0</formula>
    </cfRule>
  </conditionalFormatting>
  <conditionalFormatting sqref="F155">
    <cfRule type="cellIs" dxfId="98" priority="52" operator="equal">
      <formula>1</formula>
    </cfRule>
    <cfRule type="cellIs" dxfId="97" priority="53" operator="equal">
      <formula>3</formula>
    </cfRule>
    <cfRule type="cellIs" dxfId="96" priority="54" operator="equal">
      <formula>2</formula>
    </cfRule>
    <cfRule type="cellIs" dxfId="95" priority="55" operator="equal">
      <formula>0</formula>
    </cfRule>
  </conditionalFormatting>
  <conditionalFormatting sqref="F161">
    <cfRule type="cellIs" dxfId="94" priority="47" operator="equal">
      <formula>1</formula>
    </cfRule>
    <cfRule type="cellIs" dxfId="93" priority="48" operator="equal">
      <formula>3</formula>
    </cfRule>
    <cfRule type="cellIs" dxfId="92" priority="49" operator="equal">
      <formula>2</formula>
    </cfRule>
    <cfRule type="cellIs" dxfId="91" priority="50" operator="equal">
      <formula>0</formula>
    </cfRule>
  </conditionalFormatting>
  <conditionalFormatting sqref="F168">
    <cfRule type="cellIs" dxfId="90" priority="42" operator="equal">
      <formula>1</formula>
    </cfRule>
    <cfRule type="cellIs" dxfId="89" priority="43" operator="equal">
      <formula>3</formula>
    </cfRule>
    <cfRule type="cellIs" dxfId="88" priority="44" operator="equal">
      <formula>2</formula>
    </cfRule>
    <cfRule type="cellIs" dxfId="87" priority="45" operator="equal">
      <formula>0</formula>
    </cfRule>
  </conditionalFormatting>
  <conditionalFormatting sqref="F173">
    <cfRule type="cellIs" dxfId="86" priority="37" operator="equal">
      <formula>1</formula>
    </cfRule>
    <cfRule type="cellIs" dxfId="85" priority="38" operator="equal">
      <formula>3</formula>
    </cfRule>
    <cfRule type="cellIs" dxfId="84" priority="39" operator="equal">
      <formula>2</formula>
    </cfRule>
    <cfRule type="cellIs" dxfId="83" priority="40" operator="equal">
      <formula>0</formula>
    </cfRule>
  </conditionalFormatting>
  <conditionalFormatting sqref="F181">
    <cfRule type="cellIs" dxfId="82" priority="32" operator="equal">
      <formula>1</formula>
    </cfRule>
    <cfRule type="cellIs" dxfId="81" priority="33" operator="equal">
      <formula>3</formula>
    </cfRule>
    <cfRule type="cellIs" dxfId="80" priority="34" operator="equal">
      <formula>2</formula>
    </cfRule>
    <cfRule type="cellIs" dxfId="79" priority="35" operator="equal">
      <formula>0</formula>
    </cfRule>
  </conditionalFormatting>
  <conditionalFormatting sqref="F189">
    <cfRule type="cellIs" dxfId="78" priority="27" operator="equal">
      <formula>1</formula>
    </cfRule>
    <cfRule type="cellIs" dxfId="77" priority="28" operator="equal">
      <formula>3</formula>
    </cfRule>
    <cfRule type="cellIs" dxfId="76" priority="29" operator="equal">
      <formula>2</formula>
    </cfRule>
    <cfRule type="cellIs" dxfId="75" priority="30" operator="equal">
      <formula>0</formula>
    </cfRule>
  </conditionalFormatting>
  <conditionalFormatting sqref="F195">
    <cfRule type="cellIs" dxfId="74" priority="22" operator="equal">
      <formula>1</formula>
    </cfRule>
    <cfRule type="cellIs" dxfId="73" priority="23" operator="equal">
      <formula>3</formula>
    </cfRule>
    <cfRule type="cellIs" dxfId="72" priority="24" operator="equal">
      <formula>2</formula>
    </cfRule>
    <cfRule type="cellIs" dxfId="71" priority="25" operator="equal">
      <formula>0</formula>
    </cfRule>
  </conditionalFormatting>
  <conditionalFormatting sqref="F203">
    <cfRule type="cellIs" dxfId="70" priority="17" operator="equal">
      <formula>1</formula>
    </cfRule>
    <cfRule type="cellIs" dxfId="69" priority="18" operator="equal">
      <formula>3</formula>
    </cfRule>
    <cfRule type="cellIs" dxfId="68" priority="19" operator="equal">
      <formula>2</formula>
    </cfRule>
    <cfRule type="cellIs" dxfId="67" priority="20" operator="equal">
      <formula>0</formula>
    </cfRule>
  </conditionalFormatting>
  <conditionalFormatting sqref="F211">
    <cfRule type="cellIs" dxfId="66" priority="12" operator="equal">
      <formula>1</formula>
    </cfRule>
    <cfRule type="cellIs" dxfId="65" priority="13" operator="equal">
      <formula>3</formula>
    </cfRule>
    <cfRule type="cellIs" dxfId="64" priority="14" operator="equal">
      <formula>2</formula>
    </cfRule>
    <cfRule type="cellIs" dxfId="63" priority="15" operator="equal">
      <formula>0</formula>
    </cfRule>
  </conditionalFormatting>
  <conditionalFormatting sqref="F219">
    <cfRule type="cellIs" dxfId="62" priority="7" operator="equal">
      <formula>1</formula>
    </cfRule>
    <cfRule type="cellIs" dxfId="61" priority="8" operator="equal">
      <formula>3</formula>
    </cfRule>
    <cfRule type="cellIs" dxfId="60" priority="9" operator="equal">
      <formula>2</formula>
    </cfRule>
    <cfRule type="cellIs" dxfId="59" priority="10" operator="equal">
      <formula>0</formula>
    </cfRule>
  </conditionalFormatting>
  <conditionalFormatting sqref="F226">
    <cfRule type="cellIs" dxfId="58" priority="2" operator="equal">
      <formula>1</formula>
    </cfRule>
    <cfRule type="cellIs" dxfId="57" priority="3" operator="equal">
      <formula>3</formula>
    </cfRule>
    <cfRule type="cellIs" dxfId="56" priority="4" operator="equal">
      <formula>2</formula>
    </cfRule>
    <cfRule type="cellIs" dxfId="55" priority="5" operator="equal">
      <formula>0</formula>
    </cfRule>
  </conditionalFormatting>
  <dataValidations count="2">
    <dataValidation type="whole" allowBlank="1" showInputMessage="1" showErrorMessage="1" error="Geben Sie 1, 2 oder 3 ein!" sqref="F225 F227" xr:uid="{6AF7F2F5-2B27-40CF-94AA-D3EBCA088060}">
      <formula1>1</formula1>
      <formula2>3</formula2>
    </dataValidation>
    <dataValidation type="whole" allowBlank="1" showInputMessage="1" showErrorMessage="1" error="Geben Sie einen Wert von 0 bis 3 ein!" sqref="F11:F15 F19:F25 F29:F34 F38:F40 F44:F46 F51:F55 F59:F63 F67:F71 F75:F79 F83:F87 F91:F95 F99:F102 F106:F110 F114:F118 F122:F126 F131:F138 F142:F146 F150:F153 F157:F159 F163:F166 F170:F171 F175:F179 F183:F187 F191:F193 F197:F201 F205:F209 F213:F217 F221:F224 F228:F231" xr:uid="{354D255C-135B-4164-939A-26B0DDDADF39}">
      <formula1>0</formula1>
      <formula2>3</formula2>
    </dataValidation>
  </dataValidations>
  <printOptions horizontalCentered="1"/>
  <pageMargins left="0.39370078740157483" right="0.39370078740157483" top="1.5748031496062993" bottom="0.59055118110236227" header="0.39370078740157483" footer="0.31496062992125984"/>
  <pageSetup paperSize="9" scale="95" fitToHeight="0" orientation="landscape" r:id="rId1"/>
  <headerFooter>
    <oddHeader>&amp;L&amp;"Verdana,Standard"&amp;9&amp;G&amp;C&amp;"Verdana,Fett"&amp;12
IPMA Level A, B and C
Certification application
Self-assessment programme management&amp;R&amp;G</oddHeader>
    <oddFooter>&amp;L&amp;"Verdana,Standard"&amp;9© VZPM&amp;C&amp;"Verdana,Standard"&amp;9&amp;F&amp;R&amp;"Verdana,Standard"&amp;9&amp;A page &amp;P/&amp;N</oddFooter>
  </headerFooter>
  <ignoredErrors>
    <ignoredError sqref="B10 B18 B28 B37 B43 B127:B128 B139 B147 B149 B156 B162 B169 B174 B182 B190 B196 B204 B212 B130 B141 B160 B172 B194 B202 B16 B26 B35 B41 B47:B48 B154 B167 B180 B188 B210 B218 B8" numberStoredAsText="1"/>
    <ignoredError sqref="F9:F230" unlockedFormula="1"/>
  </ignoredErrors>
  <legacyDrawingHF r:id="rId2"/>
  <extLst>
    <ext xmlns:x14="http://schemas.microsoft.com/office/spreadsheetml/2009/9/main" uri="{78C0D931-6437-407d-A8EE-F0AAD7539E65}">
      <x14:conditionalFormattings>
        <x14:conditionalFormatting xmlns:xm="http://schemas.microsoft.com/office/excel/2006/main">
          <x14:cfRule type="notContainsText" priority="151" operator="notContains" id="{41C23A63-2A62-40F4-96E2-A6E33D84D2AD}">
            <xm:f>ISERROR(SEARCH("",F11))</xm:f>
            <xm:f>""</xm:f>
            <x14:dxf>
              <fill>
                <patternFill>
                  <bgColor theme="0"/>
                </patternFill>
              </fill>
            </x14:dxf>
          </x14:cfRule>
          <xm:sqref>F11:F15</xm:sqref>
        </x14:conditionalFormatting>
        <x14:conditionalFormatting xmlns:xm="http://schemas.microsoft.com/office/excel/2006/main">
          <x14:cfRule type="notContainsText" priority="146" operator="notContains" id="{A27603DF-554E-48D8-B309-D762943F9307}">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41" operator="notContains" id="{113E0A2B-66EF-403F-BA4D-541BE7092C23}">
            <xm:f>ISERROR(SEARCH("",F19))</xm:f>
            <xm:f>""</xm:f>
            <x14:dxf>
              <fill>
                <patternFill>
                  <bgColor theme="0"/>
                </patternFill>
              </fill>
            </x14:dxf>
          </x14:cfRule>
          <xm:sqref>F228:F231 F221:F224 F213:F217 F205:F209 F197:F201 F191:F193 F183:F187 F175:F179 F170:F171 F163:F166 F157:F159 F150:F153 F142:F146 F131:F138 F122:F126 F114:F118 F106:F110 F99:F102 F91:F95 F83:F87 F75:F79 F67:F71 F59:F63 F51:F55 F44:F46 F38:F40 F29:F34 F19:F25</xm:sqref>
        </x14:conditionalFormatting>
        <x14:conditionalFormatting xmlns:xm="http://schemas.microsoft.com/office/excel/2006/main">
          <x14:cfRule type="notContainsText" priority="136" operator="notContains" id="{B263C398-2751-4FAA-84F6-E6A7EF12A7E4}">
            <xm:f>ISERROR(SEARCH("",F49))</xm:f>
            <xm:f>""</xm:f>
            <x14:dxf>
              <fill>
                <patternFill>
                  <bgColor theme="0" tint="-0.14996795556505021"/>
                </patternFill>
              </fill>
            </x14:dxf>
          </x14:cfRule>
          <xm:sqref>F49</xm:sqref>
        </x14:conditionalFormatting>
        <x14:conditionalFormatting xmlns:xm="http://schemas.microsoft.com/office/excel/2006/main">
          <x14:cfRule type="notContainsText" priority="131" operator="notContains" id="{D1D5077C-B246-428B-8A2D-49CFA9395B46}">
            <xm:f>ISERROR(SEARCH("",F57))</xm:f>
            <xm:f>""</xm:f>
            <x14:dxf>
              <fill>
                <patternFill>
                  <bgColor theme="0" tint="-0.14996795556505021"/>
                </patternFill>
              </fill>
            </x14:dxf>
          </x14:cfRule>
          <xm:sqref>F57</xm:sqref>
        </x14:conditionalFormatting>
        <x14:conditionalFormatting xmlns:xm="http://schemas.microsoft.com/office/excel/2006/main">
          <x14:cfRule type="notContainsText" priority="126" operator="notContains" id="{53E6CFB2-0119-4F5E-B9A3-7FEF8C5AB586}">
            <xm:f>ISERROR(SEARCH("",F65))</xm:f>
            <xm:f>""</xm:f>
            <x14:dxf>
              <fill>
                <patternFill>
                  <bgColor theme="0" tint="-0.14996795556505021"/>
                </patternFill>
              </fill>
            </x14:dxf>
          </x14:cfRule>
          <xm:sqref>F65</xm:sqref>
        </x14:conditionalFormatting>
        <x14:conditionalFormatting xmlns:xm="http://schemas.microsoft.com/office/excel/2006/main">
          <x14:cfRule type="notContainsText" priority="121" operator="notContains" id="{77E970BE-87C9-48DC-A59E-C0F1DAE81B97}">
            <xm:f>ISERROR(SEARCH("",F73))</xm:f>
            <xm:f>""</xm:f>
            <x14:dxf>
              <fill>
                <patternFill>
                  <bgColor theme="0" tint="-0.14996795556505021"/>
                </patternFill>
              </fill>
            </x14:dxf>
          </x14:cfRule>
          <xm:sqref>F73</xm:sqref>
        </x14:conditionalFormatting>
        <x14:conditionalFormatting xmlns:xm="http://schemas.microsoft.com/office/excel/2006/main">
          <x14:cfRule type="notContainsText" priority="116" operator="notContains" id="{06F34CC6-DA4B-42C1-B98F-F09B2E3DB86C}">
            <xm:f>ISERROR(SEARCH("",F81))</xm:f>
            <xm:f>""</xm:f>
            <x14:dxf>
              <fill>
                <patternFill>
                  <bgColor theme="0" tint="-0.14996795556505021"/>
                </patternFill>
              </fill>
            </x14:dxf>
          </x14:cfRule>
          <xm:sqref>F81</xm:sqref>
        </x14:conditionalFormatting>
        <x14:conditionalFormatting xmlns:xm="http://schemas.microsoft.com/office/excel/2006/main">
          <x14:cfRule type="notContainsText" priority="111" operator="notContains" id="{0C0ED028-1648-4F5B-9F69-B236ECE23A85}">
            <xm:f>ISERROR(SEARCH("",F89))</xm:f>
            <xm:f>""</xm:f>
            <x14:dxf>
              <fill>
                <patternFill>
                  <bgColor theme="0" tint="-0.14996795556505021"/>
                </patternFill>
              </fill>
            </x14:dxf>
          </x14:cfRule>
          <xm:sqref>F89</xm:sqref>
        </x14:conditionalFormatting>
        <x14:conditionalFormatting xmlns:xm="http://schemas.microsoft.com/office/excel/2006/main">
          <x14:cfRule type="notContainsText" priority="106" operator="notContains" id="{9AEF82C4-2A96-4034-9DC0-BF50CA11E6DF}">
            <xm:f>ISERROR(SEARCH("",F97))</xm:f>
            <xm:f>""</xm:f>
            <x14:dxf>
              <fill>
                <patternFill>
                  <bgColor theme="0" tint="-0.14996795556505021"/>
                </patternFill>
              </fill>
            </x14:dxf>
          </x14:cfRule>
          <xm:sqref>F97</xm:sqref>
        </x14:conditionalFormatting>
        <x14:conditionalFormatting xmlns:xm="http://schemas.microsoft.com/office/excel/2006/main">
          <x14:cfRule type="notContainsText" priority="101" operator="notContains" id="{2D41D977-B266-4779-A084-BF1B94452AC6}">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96" operator="notContains" id="{1E69E14C-83AA-4195-B4BD-F97508D7C9E6}">
            <xm:f>ISERROR(SEARCH("",F27))</xm:f>
            <xm:f>""</xm:f>
            <x14:dxf>
              <fill>
                <patternFill>
                  <bgColor theme="0" tint="-0.14996795556505021"/>
                </patternFill>
              </fill>
            </x14:dxf>
          </x14:cfRule>
          <xm:sqref>F27</xm:sqref>
        </x14:conditionalFormatting>
        <x14:conditionalFormatting xmlns:xm="http://schemas.microsoft.com/office/excel/2006/main">
          <x14:cfRule type="notContainsText" priority="91" operator="notContains" id="{AE42F5AE-AA6B-48A7-9208-BED9FFD96DAF}">
            <xm:f>ISERROR(SEARCH("",F36))</xm:f>
            <xm:f>""</xm:f>
            <x14:dxf>
              <fill>
                <patternFill>
                  <bgColor theme="0" tint="-0.14996795556505021"/>
                </patternFill>
              </fill>
            </x14:dxf>
          </x14:cfRule>
          <xm:sqref>F36</xm:sqref>
        </x14:conditionalFormatting>
        <x14:conditionalFormatting xmlns:xm="http://schemas.microsoft.com/office/excel/2006/main">
          <x14:cfRule type="notContainsText" priority="86" operator="notContains" id="{9C573AD0-355C-476A-A6C9-630C042FE7BD}">
            <xm:f>ISERROR(SEARCH("",F42))</xm:f>
            <xm:f>""</xm:f>
            <x14:dxf>
              <fill>
                <patternFill>
                  <bgColor theme="0" tint="-0.14996795556505021"/>
                </patternFill>
              </fill>
            </x14:dxf>
          </x14:cfRule>
          <xm:sqref>F42</xm:sqref>
        </x14:conditionalFormatting>
        <x14:conditionalFormatting xmlns:xm="http://schemas.microsoft.com/office/excel/2006/main">
          <x14:cfRule type="notContainsText" priority="81" operator="notContains" id="{47087D18-55C0-4BC4-9BA1-2D5D0468BE0F}">
            <xm:f>ISERROR(SEARCH("",F104))</xm:f>
            <xm:f>""</xm:f>
            <x14:dxf>
              <fill>
                <patternFill>
                  <bgColor theme="0" tint="-0.14996795556505021"/>
                </patternFill>
              </fill>
            </x14:dxf>
          </x14:cfRule>
          <xm:sqref>F104</xm:sqref>
        </x14:conditionalFormatting>
        <x14:conditionalFormatting xmlns:xm="http://schemas.microsoft.com/office/excel/2006/main">
          <x14:cfRule type="notContainsText" priority="76" operator="notContains" id="{081FFC8C-758B-4B69-A8D4-B22637AF7621}">
            <xm:f>ISERROR(SEARCH("",F112))</xm:f>
            <xm:f>""</xm:f>
            <x14:dxf>
              <fill>
                <patternFill>
                  <bgColor theme="0" tint="-0.14996795556505021"/>
                </patternFill>
              </fill>
            </x14:dxf>
          </x14:cfRule>
          <xm:sqref>F112</xm:sqref>
        </x14:conditionalFormatting>
        <x14:conditionalFormatting xmlns:xm="http://schemas.microsoft.com/office/excel/2006/main">
          <x14:cfRule type="notContainsText" priority="71" operator="notContains" id="{0F1E07CD-B90C-49BA-8903-DF78BED5F190}">
            <xm:f>ISERROR(SEARCH("",F120))</xm:f>
            <xm:f>""</xm:f>
            <x14:dxf>
              <fill>
                <patternFill>
                  <bgColor theme="0" tint="-0.14996795556505021"/>
                </patternFill>
              </fill>
            </x14:dxf>
          </x14:cfRule>
          <xm:sqref>F120</xm:sqref>
        </x14:conditionalFormatting>
        <x14:conditionalFormatting xmlns:xm="http://schemas.microsoft.com/office/excel/2006/main">
          <x14:cfRule type="notContainsText" priority="66" operator="notContains" id="{684D50DE-B745-4B7A-AE0C-07FE874A5A50}">
            <xm:f>ISERROR(SEARCH("",F129))</xm:f>
            <xm:f>""</xm:f>
            <x14:dxf>
              <fill>
                <patternFill>
                  <bgColor theme="0" tint="-0.14996795556505021"/>
                </patternFill>
              </fill>
            </x14:dxf>
          </x14:cfRule>
          <xm:sqref>F129</xm:sqref>
        </x14:conditionalFormatting>
        <x14:conditionalFormatting xmlns:xm="http://schemas.microsoft.com/office/excel/2006/main">
          <x14:cfRule type="notContainsText" priority="61" operator="notContains" id="{47978B16-7D51-47CF-9DE2-AA857D08EA58}">
            <xm:f>ISERROR(SEARCH("",F140))</xm:f>
            <xm:f>""</xm:f>
            <x14:dxf>
              <fill>
                <patternFill>
                  <bgColor theme="0" tint="-0.14996795556505021"/>
                </patternFill>
              </fill>
            </x14:dxf>
          </x14:cfRule>
          <xm:sqref>F140</xm:sqref>
        </x14:conditionalFormatting>
        <x14:conditionalFormatting xmlns:xm="http://schemas.microsoft.com/office/excel/2006/main">
          <x14:cfRule type="notContainsText" priority="56" operator="notContains" id="{4C11F571-D6A6-4F17-8FE9-C1C939E5EC06}">
            <xm:f>ISERROR(SEARCH("",F148))</xm:f>
            <xm:f>""</xm:f>
            <x14:dxf>
              <fill>
                <patternFill>
                  <bgColor theme="0" tint="-0.14996795556505021"/>
                </patternFill>
              </fill>
            </x14:dxf>
          </x14:cfRule>
          <xm:sqref>F148</xm:sqref>
        </x14:conditionalFormatting>
        <x14:conditionalFormatting xmlns:xm="http://schemas.microsoft.com/office/excel/2006/main">
          <x14:cfRule type="notContainsText" priority="51" operator="notContains" id="{86D65C2C-97D5-4D7B-A730-201450E64BCD}">
            <xm:f>ISERROR(SEARCH("",F155))</xm:f>
            <xm:f>""</xm:f>
            <x14:dxf>
              <fill>
                <patternFill>
                  <bgColor theme="0" tint="-0.14996795556505021"/>
                </patternFill>
              </fill>
            </x14:dxf>
          </x14:cfRule>
          <xm:sqref>F155</xm:sqref>
        </x14:conditionalFormatting>
        <x14:conditionalFormatting xmlns:xm="http://schemas.microsoft.com/office/excel/2006/main">
          <x14:cfRule type="notContainsText" priority="46" operator="notContains" id="{64E38BE1-D386-476B-8908-3655A7C436FD}">
            <xm:f>ISERROR(SEARCH("",F161))</xm:f>
            <xm:f>""</xm:f>
            <x14:dxf>
              <fill>
                <patternFill>
                  <bgColor theme="0" tint="-0.14996795556505021"/>
                </patternFill>
              </fill>
            </x14:dxf>
          </x14:cfRule>
          <xm:sqref>F161</xm:sqref>
        </x14:conditionalFormatting>
        <x14:conditionalFormatting xmlns:xm="http://schemas.microsoft.com/office/excel/2006/main">
          <x14:cfRule type="notContainsText" priority="41" operator="notContains" id="{1D7400E2-EA54-40E7-A1CE-94797FE3BE95}">
            <xm:f>ISERROR(SEARCH("",F168))</xm:f>
            <xm:f>""</xm:f>
            <x14:dxf>
              <fill>
                <patternFill>
                  <bgColor theme="0" tint="-0.14996795556505021"/>
                </patternFill>
              </fill>
            </x14:dxf>
          </x14:cfRule>
          <xm:sqref>F168</xm:sqref>
        </x14:conditionalFormatting>
        <x14:conditionalFormatting xmlns:xm="http://schemas.microsoft.com/office/excel/2006/main">
          <x14:cfRule type="notContainsText" priority="36" operator="notContains" id="{5CF9DF1F-11C9-4809-84A6-F172CE6F80C8}">
            <xm:f>ISERROR(SEARCH("",F173))</xm:f>
            <xm:f>""</xm:f>
            <x14:dxf>
              <fill>
                <patternFill>
                  <bgColor theme="0" tint="-0.14996795556505021"/>
                </patternFill>
              </fill>
            </x14:dxf>
          </x14:cfRule>
          <xm:sqref>F173</xm:sqref>
        </x14:conditionalFormatting>
        <x14:conditionalFormatting xmlns:xm="http://schemas.microsoft.com/office/excel/2006/main">
          <x14:cfRule type="notContainsText" priority="31" operator="notContains" id="{1FCC9DFE-99DD-4DC8-9164-AA8E3CC047D7}">
            <xm:f>ISERROR(SEARCH("",F181))</xm:f>
            <xm:f>""</xm:f>
            <x14:dxf>
              <fill>
                <patternFill>
                  <bgColor theme="0" tint="-0.14996795556505021"/>
                </patternFill>
              </fill>
            </x14:dxf>
          </x14:cfRule>
          <xm:sqref>F181</xm:sqref>
        </x14:conditionalFormatting>
        <x14:conditionalFormatting xmlns:xm="http://schemas.microsoft.com/office/excel/2006/main">
          <x14:cfRule type="notContainsText" priority="26" operator="notContains" id="{743E42C9-1469-4CBA-BA4C-510061E30308}">
            <xm:f>ISERROR(SEARCH("",F189))</xm:f>
            <xm:f>""</xm:f>
            <x14:dxf>
              <fill>
                <patternFill>
                  <bgColor theme="0" tint="-0.14996795556505021"/>
                </patternFill>
              </fill>
            </x14:dxf>
          </x14:cfRule>
          <xm:sqref>F189</xm:sqref>
        </x14:conditionalFormatting>
        <x14:conditionalFormatting xmlns:xm="http://schemas.microsoft.com/office/excel/2006/main">
          <x14:cfRule type="notContainsText" priority="21" operator="notContains" id="{036AE366-B8BE-4260-AF4A-F65A9B2A6512}">
            <xm:f>ISERROR(SEARCH("",F195))</xm:f>
            <xm:f>""</xm:f>
            <x14:dxf>
              <fill>
                <patternFill>
                  <bgColor theme="0" tint="-0.14996795556505021"/>
                </patternFill>
              </fill>
            </x14:dxf>
          </x14:cfRule>
          <xm:sqref>F195</xm:sqref>
        </x14:conditionalFormatting>
        <x14:conditionalFormatting xmlns:xm="http://schemas.microsoft.com/office/excel/2006/main">
          <x14:cfRule type="notContainsText" priority="16" operator="notContains" id="{2E842C2D-B1AF-478C-B456-E6F8CF73D197}">
            <xm:f>ISERROR(SEARCH("",F203))</xm:f>
            <xm:f>""</xm:f>
            <x14:dxf>
              <fill>
                <patternFill>
                  <bgColor theme="0" tint="-0.14996795556505021"/>
                </patternFill>
              </fill>
            </x14:dxf>
          </x14:cfRule>
          <xm:sqref>F203</xm:sqref>
        </x14:conditionalFormatting>
        <x14:conditionalFormatting xmlns:xm="http://schemas.microsoft.com/office/excel/2006/main">
          <x14:cfRule type="notContainsText" priority="11" operator="notContains" id="{0675D0EE-A582-4ABD-96E7-DBFDBFF7A3A4}">
            <xm:f>ISERROR(SEARCH("",F211))</xm:f>
            <xm:f>""</xm:f>
            <x14:dxf>
              <fill>
                <patternFill>
                  <bgColor theme="0" tint="-0.14996795556505021"/>
                </patternFill>
              </fill>
            </x14:dxf>
          </x14:cfRule>
          <xm:sqref>F211</xm:sqref>
        </x14:conditionalFormatting>
        <x14:conditionalFormatting xmlns:xm="http://schemas.microsoft.com/office/excel/2006/main">
          <x14:cfRule type="notContainsText" priority="6" operator="notContains" id="{A0613FFA-25B6-4AB9-8E2A-FE0F2FF3DDF3}">
            <xm:f>ISERROR(SEARCH("",F219))</xm:f>
            <xm:f>""</xm:f>
            <x14:dxf>
              <fill>
                <patternFill>
                  <bgColor theme="0" tint="-0.14996795556505021"/>
                </patternFill>
              </fill>
            </x14:dxf>
          </x14:cfRule>
          <xm:sqref>F219</xm:sqref>
        </x14:conditionalFormatting>
        <x14:conditionalFormatting xmlns:xm="http://schemas.microsoft.com/office/excel/2006/main">
          <x14:cfRule type="notContainsText" priority="1" operator="notContains" id="{C652EAA2-DCCB-489B-9896-8862058C76E2}">
            <xm:f>ISERROR(SEARCH("",F226))</xm:f>
            <xm:f>""</xm:f>
            <x14:dxf>
              <fill>
                <patternFill>
                  <bgColor theme="0" tint="-0.14996795556505021"/>
                </patternFill>
              </fill>
            </x14:dxf>
          </x14:cfRule>
          <xm:sqref>F226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1:M212"/>
  <sheetViews>
    <sheetView showGridLines="0" zoomScaleNormal="100" workbookViewId="0">
      <pane ySplit="7" topLeftCell="A8" activePane="bottomLeft" state="frozen"/>
      <selection pane="bottomLeft"/>
    </sheetView>
  </sheetViews>
  <sheetFormatPr baseColWidth="10" defaultColWidth="11.42578125" defaultRowHeight="18" customHeight="1" x14ac:dyDescent="0.25"/>
  <cols>
    <col min="1" max="1" width="1.7109375" style="6" customWidth="1"/>
    <col min="2" max="2" width="10.7109375" style="257" customWidth="1"/>
    <col min="3" max="3" width="1.7109375" style="6" customWidth="1"/>
    <col min="4" max="4" width="118.7109375" style="258" customWidth="1"/>
    <col min="5" max="5" width="1.7109375" style="6" customWidth="1"/>
    <col min="6" max="6" width="8.7109375" style="260" customWidth="1"/>
    <col min="7" max="8" width="1.7109375" style="6" customWidth="1"/>
    <col min="9" max="9" width="8.7109375" style="277" hidden="1" customWidth="1"/>
    <col min="10" max="10" width="11.42578125" style="9" customWidth="1"/>
    <col min="11" max="13" width="11.42578125" style="260"/>
    <col min="14" max="16384" width="11.42578125" style="6"/>
  </cols>
  <sheetData>
    <row r="1" spans="1:13" ht="9.9499999999999993" customHeight="1" x14ac:dyDescent="0.25">
      <c r="A1" s="13"/>
      <c r="B1" s="302"/>
      <c r="C1" s="14"/>
      <c r="D1" s="266"/>
      <c r="E1" s="14"/>
      <c r="F1" s="267"/>
      <c r="G1" s="234"/>
    </row>
    <row r="2" spans="1:13" ht="18" customHeight="1" x14ac:dyDescent="0.25">
      <c r="A2" s="16"/>
      <c r="B2" s="355" t="s">
        <v>1045</v>
      </c>
      <c r="C2" s="18"/>
      <c r="D2" s="268"/>
      <c r="E2" s="18"/>
      <c r="F2" s="25"/>
      <c r="G2" s="210"/>
    </row>
    <row r="3" spans="1:13" ht="9.9499999999999993" customHeight="1" x14ac:dyDescent="0.25">
      <c r="A3" s="16"/>
      <c r="B3" s="18"/>
      <c r="C3" s="18"/>
      <c r="D3" s="268"/>
      <c r="E3" s="18"/>
      <c r="F3" s="25"/>
      <c r="G3" s="210"/>
    </row>
    <row r="4" spans="1:13" ht="24" customHeight="1" x14ac:dyDescent="0.25">
      <c r="A4" s="16"/>
      <c r="B4" s="559" t="s">
        <v>554</v>
      </c>
      <c r="C4" s="559"/>
      <c r="D4" s="559"/>
      <c r="E4" s="559"/>
      <c r="F4" s="559"/>
      <c r="G4" s="210"/>
      <c r="K4" s="303"/>
      <c r="L4" s="303"/>
      <c r="M4" s="303"/>
    </row>
    <row r="5" spans="1:13" ht="9.9499999999999993" customHeight="1" x14ac:dyDescent="0.25">
      <c r="A5" s="16"/>
      <c r="B5" s="18"/>
      <c r="C5" s="18"/>
      <c r="D5" s="268"/>
      <c r="E5" s="18"/>
      <c r="F5" s="25"/>
      <c r="G5" s="210"/>
      <c r="K5" s="303"/>
      <c r="L5" s="303"/>
      <c r="M5" s="303"/>
    </row>
    <row r="6" spans="1:13" ht="30" customHeight="1" x14ac:dyDescent="0.25">
      <c r="A6" s="16"/>
      <c r="B6" s="354" t="s">
        <v>553</v>
      </c>
      <c r="C6" s="18"/>
      <c r="D6" s="560" t="s">
        <v>1573</v>
      </c>
      <c r="E6" s="560"/>
      <c r="F6" s="560"/>
      <c r="G6" s="210"/>
    </row>
    <row r="7" spans="1:13" ht="9.9499999999999993" customHeight="1" x14ac:dyDescent="0.25">
      <c r="A7" s="16"/>
      <c r="B7" s="301"/>
      <c r="C7" s="18"/>
      <c r="D7" s="268"/>
      <c r="E7" s="18"/>
      <c r="F7" s="25"/>
      <c r="G7" s="210"/>
    </row>
    <row r="8" spans="1:13" ht="27.95" customHeight="1" x14ac:dyDescent="0.25">
      <c r="A8" s="16"/>
      <c r="B8" s="269" t="s">
        <v>903</v>
      </c>
      <c r="C8" s="30"/>
      <c r="D8" s="30" t="s">
        <v>556</v>
      </c>
      <c r="E8" s="18"/>
      <c r="F8" s="270"/>
      <c r="G8" s="210"/>
    </row>
    <row r="9" spans="1:13" ht="27.95" customHeight="1" x14ac:dyDescent="0.25">
      <c r="A9" s="16"/>
      <c r="B9" s="271" t="s">
        <v>904</v>
      </c>
      <c r="C9" s="265"/>
      <c r="D9" s="265" t="s">
        <v>557</v>
      </c>
      <c r="E9" s="18"/>
      <c r="F9" s="227" t="str">
        <f>IFERROR(ROUND(AVERAGE(F11:F15),0),"")</f>
        <v/>
      </c>
      <c r="G9" s="210"/>
      <c r="I9" s="278" t="str">
        <f>F9</f>
        <v/>
      </c>
    </row>
    <row r="10" spans="1:13" ht="9.9499999999999993" customHeight="1" x14ac:dyDescent="0.25">
      <c r="A10" s="16"/>
      <c r="B10" s="271"/>
      <c r="C10" s="265"/>
      <c r="D10" s="268"/>
      <c r="E10" s="18"/>
      <c r="F10" s="272"/>
      <c r="G10" s="210"/>
    </row>
    <row r="11" spans="1:13" ht="27.95" customHeight="1" x14ac:dyDescent="0.25">
      <c r="A11" s="16"/>
      <c r="B11" s="275" t="s">
        <v>905</v>
      </c>
      <c r="C11" s="18"/>
      <c r="D11" s="276" t="s">
        <v>558</v>
      </c>
      <c r="E11" s="18"/>
      <c r="F11" s="227"/>
      <c r="G11" s="210"/>
      <c r="H11" s="263"/>
    </row>
    <row r="12" spans="1:13" ht="27.95" customHeight="1" x14ac:dyDescent="0.25">
      <c r="A12" s="16"/>
      <c r="B12" s="275" t="s">
        <v>906</v>
      </c>
      <c r="C12" s="18"/>
      <c r="D12" s="276" t="s">
        <v>559</v>
      </c>
      <c r="E12" s="18"/>
      <c r="F12" s="227"/>
      <c r="G12" s="210"/>
    </row>
    <row r="13" spans="1:13" ht="27.95" customHeight="1" x14ac:dyDescent="0.25">
      <c r="A13" s="16"/>
      <c r="B13" s="275" t="s">
        <v>907</v>
      </c>
      <c r="C13" s="18"/>
      <c r="D13" s="276" t="s">
        <v>1098</v>
      </c>
      <c r="E13" s="18"/>
      <c r="F13" s="227"/>
      <c r="G13" s="210"/>
    </row>
    <row r="14" spans="1:13" ht="27.95" customHeight="1" x14ac:dyDescent="0.25">
      <c r="A14" s="16"/>
      <c r="B14" s="275" t="s">
        <v>908</v>
      </c>
      <c r="C14" s="18"/>
      <c r="D14" s="276" t="s">
        <v>561</v>
      </c>
      <c r="E14" s="18"/>
      <c r="F14" s="227"/>
      <c r="G14" s="210"/>
    </row>
    <row r="15" spans="1:13" ht="27.95" customHeight="1" x14ac:dyDescent="0.25">
      <c r="A15" s="16"/>
      <c r="B15" s="275" t="s">
        <v>909</v>
      </c>
      <c r="C15" s="18"/>
      <c r="D15" s="276" t="s">
        <v>562</v>
      </c>
      <c r="E15" s="18"/>
      <c r="F15" s="227"/>
      <c r="G15" s="210"/>
    </row>
    <row r="16" spans="1:13" ht="9.9499999999999993" customHeight="1" x14ac:dyDescent="0.25">
      <c r="A16" s="16"/>
      <c r="B16" s="259"/>
      <c r="C16" s="18"/>
      <c r="D16" s="268"/>
      <c r="E16" s="18"/>
      <c r="F16" s="272"/>
      <c r="G16" s="210"/>
    </row>
    <row r="17" spans="1:13" ht="27.95" customHeight="1" x14ac:dyDescent="0.25">
      <c r="A17" s="16"/>
      <c r="B17" s="271" t="s">
        <v>910</v>
      </c>
      <c r="C17" s="265"/>
      <c r="D17" s="265" t="s">
        <v>563</v>
      </c>
      <c r="E17" s="18"/>
      <c r="F17" s="227" t="str">
        <f>IFERROR(ROUND(AVERAGE(F19:F23),0),"")</f>
        <v/>
      </c>
      <c r="G17" s="210"/>
      <c r="I17" s="278" t="str">
        <f>F17</f>
        <v/>
      </c>
    </row>
    <row r="18" spans="1:13" ht="9.9499999999999993" customHeight="1" x14ac:dyDescent="0.25">
      <c r="A18" s="16"/>
      <c r="B18" s="271"/>
      <c r="C18" s="265"/>
      <c r="D18" s="268"/>
      <c r="E18" s="18"/>
      <c r="F18" s="272"/>
      <c r="G18" s="210"/>
    </row>
    <row r="19" spans="1:13" ht="27.95" customHeight="1" x14ac:dyDescent="0.25">
      <c r="A19" s="16"/>
      <c r="B19" s="275" t="s">
        <v>911</v>
      </c>
      <c r="C19" s="18"/>
      <c r="D19" s="276" t="s">
        <v>1099</v>
      </c>
      <c r="E19" s="18"/>
      <c r="F19" s="227"/>
      <c r="G19" s="210"/>
    </row>
    <row r="20" spans="1:13" ht="27.95" customHeight="1" x14ac:dyDescent="0.25">
      <c r="A20" s="16"/>
      <c r="B20" s="275" t="s">
        <v>912</v>
      </c>
      <c r="C20" s="18"/>
      <c r="D20" s="276" t="s">
        <v>1100</v>
      </c>
      <c r="E20" s="18"/>
      <c r="F20" s="227"/>
      <c r="G20" s="210"/>
    </row>
    <row r="21" spans="1:13" s="9" customFormat="1" ht="27.95" customHeight="1" x14ac:dyDescent="0.25">
      <c r="A21" s="16"/>
      <c r="B21" s="275" t="s">
        <v>913</v>
      </c>
      <c r="C21" s="18"/>
      <c r="D21" s="276" t="s">
        <v>1101</v>
      </c>
      <c r="E21" s="18"/>
      <c r="F21" s="227"/>
      <c r="G21" s="210"/>
      <c r="H21" s="6"/>
      <c r="I21" s="277"/>
      <c r="K21" s="260"/>
      <c r="L21" s="260"/>
      <c r="M21" s="260"/>
    </row>
    <row r="22" spans="1:13" s="9" customFormat="1" ht="27.95" customHeight="1" x14ac:dyDescent="0.25">
      <c r="A22" s="16"/>
      <c r="B22" s="275" t="s">
        <v>914</v>
      </c>
      <c r="C22" s="18"/>
      <c r="D22" s="276" t="s">
        <v>1102</v>
      </c>
      <c r="E22" s="18"/>
      <c r="F22" s="227"/>
      <c r="G22" s="210"/>
      <c r="H22" s="6"/>
      <c r="I22" s="277"/>
      <c r="K22" s="260"/>
      <c r="L22" s="260"/>
      <c r="M22" s="260"/>
    </row>
    <row r="23" spans="1:13" s="9" customFormat="1" ht="27.95" customHeight="1" x14ac:dyDescent="0.25">
      <c r="A23" s="16"/>
      <c r="B23" s="275" t="s">
        <v>915</v>
      </c>
      <c r="C23" s="18"/>
      <c r="D23" s="276" t="s">
        <v>1103</v>
      </c>
      <c r="E23" s="18"/>
      <c r="F23" s="227"/>
      <c r="G23" s="210"/>
      <c r="H23" s="6"/>
      <c r="I23" s="277"/>
      <c r="K23" s="260"/>
      <c r="L23" s="260"/>
      <c r="M23" s="260"/>
    </row>
    <row r="24" spans="1:13" s="9" customFormat="1" ht="9.9499999999999993" customHeight="1" x14ac:dyDescent="0.25">
      <c r="A24" s="16"/>
      <c r="B24" s="259"/>
      <c r="C24" s="18"/>
      <c r="D24" s="268"/>
      <c r="E24" s="18"/>
      <c r="F24" s="272"/>
      <c r="G24" s="210"/>
      <c r="H24" s="6"/>
      <c r="I24" s="277"/>
      <c r="K24" s="260"/>
      <c r="L24" s="260"/>
      <c r="M24" s="260"/>
    </row>
    <row r="25" spans="1:13" s="9" customFormat="1" ht="27.95" customHeight="1" x14ac:dyDescent="0.25">
      <c r="A25" s="16"/>
      <c r="B25" s="271" t="s">
        <v>916</v>
      </c>
      <c r="C25" s="265"/>
      <c r="D25" s="265" t="s">
        <v>571</v>
      </c>
      <c r="E25" s="18"/>
      <c r="F25" s="227" t="str">
        <f>IFERROR(ROUND(AVERAGE(F27:F32),0),"")</f>
        <v/>
      </c>
      <c r="G25" s="210"/>
      <c r="H25" s="6"/>
      <c r="I25" s="278" t="str">
        <f>F25</f>
        <v/>
      </c>
      <c r="K25" s="260"/>
      <c r="L25" s="260"/>
      <c r="M25" s="260"/>
    </row>
    <row r="26" spans="1:13" s="9" customFormat="1" ht="9.9499999999999993" customHeight="1" x14ac:dyDescent="0.25">
      <c r="A26" s="16"/>
      <c r="B26" s="271"/>
      <c r="C26" s="265"/>
      <c r="D26" s="268"/>
      <c r="E26" s="18"/>
      <c r="F26" s="272"/>
      <c r="G26" s="210"/>
      <c r="H26" s="6"/>
      <c r="I26" s="277"/>
      <c r="K26" s="260"/>
      <c r="L26" s="260"/>
      <c r="M26" s="260"/>
    </row>
    <row r="27" spans="1:13" s="9" customFormat="1" ht="27.95" customHeight="1" x14ac:dyDescent="0.25">
      <c r="A27" s="16"/>
      <c r="B27" s="275" t="s">
        <v>917</v>
      </c>
      <c r="C27" s="18"/>
      <c r="D27" s="276" t="s">
        <v>1104</v>
      </c>
      <c r="E27" s="18"/>
      <c r="F27" s="227"/>
      <c r="G27" s="210"/>
      <c r="H27" s="6"/>
      <c r="I27" s="277"/>
      <c r="K27" s="260"/>
      <c r="L27" s="260"/>
      <c r="M27" s="260"/>
    </row>
    <row r="28" spans="1:13" s="9" customFormat="1" ht="27.95" customHeight="1" x14ac:dyDescent="0.25">
      <c r="A28" s="16"/>
      <c r="B28" s="275" t="s">
        <v>918</v>
      </c>
      <c r="C28" s="18"/>
      <c r="D28" s="276" t="s">
        <v>1105</v>
      </c>
      <c r="E28" s="18"/>
      <c r="F28" s="227"/>
      <c r="G28" s="210"/>
      <c r="H28" s="6"/>
      <c r="I28" s="277"/>
      <c r="K28" s="260"/>
      <c r="L28" s="260"/>
      <c r="M28" s="260"/>
    </row>
    <row r="29" spans="1:13" s="9" customFormat="1" ht="27.95" customHeight="1" x14ac:dyDescent="0.25">
      <c r="A29" s="16"/>
      <c r="B29" s="275" t="s">
        <v>919</v>
      </c>
      <c r="C29" s="18"/>
      <c r="D29" s="276" t="s">
        <v>1106</v>
      </c>
      <c r="E29" s="18"/>
      <c r="F29" s="227"/>
      <c r="G29" s="210"/>
      <c r="H29" s="6"/>
      <c r="I29" s="277"/>
      <c r="K29" s="260"/>
      <c r="L29" s="260"/>
      <c r="M29" s="260"/>
    </row>
    <row r="30" spans="1:13" s="9" customFormat="1" ht="27.95" customHeight="1" x14ac:dyDescent="0.25">
      <c r="A30" s="16"/>
      <c r="B30" s="275" t="s">
        <v>920</v>
      </c>
      <c r="C30" s="18"/>
      <c r="D30" s="276" t="s">
        <v>1107</v>
      </c>
      <c r="E30" s="18"/>
      <c r="F30" s="227"/>
      <c r="G30" s="210"/>
      <c r="H30" s="6"/>
      <c r="I30" s="277"/>
      <c r="K30" s="260"/>
      <c r="L30" s="260"/>
      <c r="M30" s="260"/>
    </row>
    <row r="31" spans="1:13" s="9" customFormat="1" ht="27.95" customHeight="1" x14ac:dyDescent="0.25">
      <c r="A31" s="16"/>
      <c r="B31" s="275" t="s">
        <v>921</v>
      </c>
      <c r="C31" s="18"/>
      <c r="D31" s="276" t="s">
        <v>1108</v>
      </c>
      <c r="E31" s="18"/>
      <c r="F31" s="227"/>
      <c r="G31" s="210"/>
      <c r="H31" s="6"/>
      <c r="I31" s="277"/>
      <c r="K31" s="260"/>
      <c r="L31" s="260"/>
      <c r="M31" s="260"/>
    </row>
    <row r="32" spans="1:13" s="9" customFormat="1" ht="27.95" customHeight="1" x14ac:dyDescent="0.25">
      <c r="A32" s="16"/>
      <c r="B32" s="275" t="s">
        <v>922</v>
      </c>
      <c r="C32" s="18"/>
      <c r="D32" s="276" t="s">
        <v>1109</v>
      </c>
      <c r="E32" s="18"/>
      <c r="F32" s="227"/>
      <c r="G32" s="210"/>
      <c r="H32" s="6"/>
      <c r="I32" s="277"/>
      <c r="K32" s="260"/>
      <c r="L32" s="260"/>
      <c r="M32" s="260"/>
    </row>
    <row r="33" spans="1:13" s="9" customFormat="1" ht="9.9499999999999993" customHeight="1" x14ac:dyDescent="0.25">
      <c r="A33" s="16"/>
      <c r="B33" s="259"/>
      <c r="C33" s="18"/>
      <c r="D33" s="268"/>
      <c r="E33" s="18"/>
      <c r="F33" s="272"/>
      <c r="G33" s="210"/>
      <c r="H33" s="6"/>
      <c r="I33" s="277"/>
      <c r="K33" s="260"/>
      <c r="L33" s="260"/>
      <c r="M33" s="260"/>
    </row>
    <row r="34" spans="1:13" s="9" customFormat="1" ht="27.95" customHeight="1" x14ac:dyDescent="0.25">
      <c r="A34" s="16"/>
      <c r="B34" s="271" t="s">
        <v>923</v>
      </c>
      <c r="C34" s="265"/>
      <c r="D34" s="265" t="s">
        <v>578</v>
      </c>
      <c r="E34" s="18"/>
      <c r="F34" s="227" t="str">
        <f>IFERROR(ROUND(AVERAGE(F36:F38),0),"")</f>
        <v/>
      </c>
      <c r="G34" s="210"/>
      <c r="H34" s="6"/>
      <c r="I34" s="278" t="str">
        <f>F34</f>
        <v/>
      </c>
      <c r="K34" s="260"/>
      <c r="L34" s="260"/>
      <c r="M34" s="260"/>
    </row>
    <row r="35" spans="1:13" s="9" customFormat="1" ht="9.9499999999999993" customHeight="1" x14ac:dyDescent="0.25">
      <c r="A35" s="16"/>
      <c r="B35" s="271"/>
      <c r="C35" s="265"/>
      <c r="D35" s="268"/>
      <c r="E35" s="18"/>
      <c r="F35" s="272"/>
      <c r="G35" s="210"/>
      <c r="H35" s="6"/>
      <c r="I35" s="277"/>
      <c r="K35" s="260"/>
      <c r="L35" s="260"/>
      <c r="M35" s="260"/>
    </row>
    <row r="36" spans="1:13" s="9" customFormat="1" ht="27.95" customHeight="1" x14ac:dyDescent="0.25">
      <c r="A36" s="16"/>
      <c r="B36" s="275" t="s">
        <v>924</v>
      </c>
      <c r="C36" s="18"/>
      <c r="D36" s="276" t="s">
        <v>1110</v>
      </c>
      <c r="E36" s="18"/>
      <c r="F36" s="227"/>
      <c r="G36" s="210"/>
      <c r="H36" s="6"/>
      <c r="I36" s="277"/>
      <c r="K36" s="260"/>
      <c r="L36" s="260"/>
      <c r="M36" s="260"/>
    </row>
    <row r="37" spans="1:13" s="9" customFormat="1" ht="27.95" customHeight="1" x14ac:dyDescent="0.25">
      <c r="A37" s="16"/>
      <c r="B37" s="275" t="s">
        <v>925</v>
      </c>
      <c r="C37" s="18"/>
      <c r="D37" s="276" t="s">
        <v>1111</v>
      </c>
      <c r="E37" s="18"/>
      <c r="F37" s="227"/>
      <c r="G37" s="210"/>
      <c r="H37" s="6"/>
      <c r="I37" s="277"/>
      <c r="K37" s="260"/>
      <c r="L37" s="260"/>
      <c r="M37" s="260"/>
    </row>
    <row r="38" spans="1:13" s="9" customFormat="1" ht="27.95" customHeight="1" x14ac:dyDescent="0.25">
      <c r="A38" s="16"/>
      <c r="B38" s="275" t="s">
        <v>926</v>
      </c>
      <c r="C38" s="18"/>
      <c r="D38" s="276" t="s">
        <v>1112</v>
      </c>
      <c r="E38" s="18"/>
      <c r="F38" s="227"/>
      <c r="G38" s="210"/>
      <c r="H38" s="6"/>
      <c r="I38" s="277"/>
      <c r="K38" s="260"/>
      <c r="L38" s="260"/>
      <c r="M38" s="260"/>
    </row>
    <row r="39" spans="1:13" s="9" customFormat="1" ht="9.9499999999999993" customHeight="1" x14ac:dyDescent="0.25">
      <c r="A39" s="16"/>
      <c r="B39" s="259"/>
      <c r="C39" s="18"/>
      <c r="D39" s="268"/>
      <c r="E39" s="18"/>
      <c r="F39" s="272"/>
      <c r="G39" s="210"/>
      <c r="H39" s="6"/>
      <c r="I39" s="277"/>
      <c r="K39" s="260"/>
      <c r="L39" s="260"/>
      <c r="M39" s="260"/>
    </row>
    <row r="40" spans="1:13" s="9" customFormat="1" ht="27.95" customHeight="1" x14ac:dyDescent="0.25">
      <c r="A40" s="16"/>
      <c r="B40" s="271" t="s">
        <v>927</v>
      </c>
      <c r="C40" s="265"/>
      <c r="D40" s="265" t="s">
        <v>582</v>
      </c>
      <c r="E40" s="18"/>
      <c r="F40" s="227" t="str">
        <f>IFERROR(ROUND(AVERAGE(F42:F44),0),"")</f>
        <v/>
      </c>
      <c r="G40" s="210"/>
      <c r="H40" s="6"/>
      <c r="I40" s="278" t="str">
        <f>F40</f>
        <v/>
      </c>
      <c r="K40" s="260"/>
      <c r="L40" s="260"/>
      <c r="M40" s="260"/>
    </row>
    <row r="41" spans="1:13" s="9" customFormat="1" ht="9.9499999999999993" customHeight="1" x14ac:dyDescent="0.25">
      <c r="A41" s="16"/>
      <c r="B41" s="271"/>
      <c r="C41" s="265"/>
      <c r="D41" s="268"/>
      <c r="E41" s="18"/>
      <c r="F41" s="272"/>
      <c r="G41" s="210"/>
      <c r="H41" s="6"/>
      <c r="I41" s="277"/>
      <c r="K41" s="260"/>
      <c r="L41" s="260"/>
      <c r="M41" s="260"/>
    </row>
    <row r="42" spans="1:13" s="9" customFormat="1" ht="27.95" customHeight="1" x14ac:dyDescent="0.25">
      <c r="A42" s="16"/>
      <c r="B42" s="275" t="s">
        <v>928</v>
      </c>
      <c r="C42" s="18"/>
      <c r="D42" s="276" t="s">
        <v>1113</v>
      </c>
      <c r="E42" s="18"/>
      <c r="F42" s="227"/>
      <c r="G42" s="210"/>
      <c r="H42" s="6"/>
      <c r="I42" s="277"/>
      <c r="K42" s="260"/>
      <c r="L42" s="260"/>
      <c r="M42" s="260"/>
    </row>
    <row r="43" spans="1:13" s="9" customFormat="1" ht="27.95" customHeight="1" x14ac:dyDescent="0.25">
      <c r="A43" s="16"/>
      <c r="B43" s="275" t="s">
        <v>929</v>
      </c>
      <c r="C43" s="18"/>
      <c r="D43" s="276" t="s">
        <v>1114</v>
      </c>
      <c r="E43" s="18"/>
      <c r="F43" s="227"/>
      <c r="G43" s="210"/>
      <c r="H43" s="6"/>
      <c r="I43" s="277"/>
      <c r="K43" s="260"/>
      <c r="L43" s="260"/>
      <c r="M43" s="260"/>
    </row>
    <row r="44" spans="1:13" s="9" customFormat="1" ht="27.95" customHeight="1" x14ac:dyDescent="0.25">
      <c r="A44" s="16"/>
      <c r="B44" s="275" t="s">
        <v>930</v>
      </c>
      <c r="C44" s="18"/>
      <c r="D44" s="276" t="s">
        <v>1115</v>
      </c>
      <c r="E44" s="18"/>
      <c r="F44" s="227"/>
      <c r="G44" s="210"/>
      <c r="H44" s="6"/>
      <c r="I44" s="277"/>
      <c r="K44" s="260"/>
      <c r="L44" s="260"/>
      <c r="M44" s="260"/>
    </row>
    <row r="45" spans="1:13" s="9" customFormat="1" ht="9.9499999999999993" customHeight="1" x14ac:dyDescent="0.25">
      <c r="A45" s="16"/>
      <c r="B45" s="259"/>
      <c r="C45" s="18"/>
      <c r="D45" s="268"/>
      <c r="E45" s="18"/>
      <c r="F45" s="25"/>
      <c r="G45" s="210"/>
      <c r="H45" s="6"/>
      <c r="I45" s="277"/>
      <c r="K45" s="260"/>
      <c r="L45" s="260"/>
      <c r="M45" s="260"/>
    </row>
    <row r="46" spans="1:13" s="9" customFormat="1" ht="18" customHeight="1" x14ac:dyDescent="0.25">
      <c r="A46" s="16"/>
      <c r="B46" s="269" t="s">
        <v>931</v>
      </c>
      <c r="C46" s="30"/>
      <c r="D46" s="30" t="s">
        <v>586</v>
      </c>
      <c r="E46" s="18"/>
      <c r="F46" s="25"/>
      <c r="G46" s="210"/>
      <c r="H46" s="6"/>
      <c r="I46" s="277"/>
      <c r="K46" s="260"/>
      <c r="L46" s="260"/>
      <c r="M46" s="260"/>
    </row>
    <row r="47" spans="1:13" s="9" customFormat="1" ht="27.95" customHeight="1" x14ac:dyDescent="0.25">
      <c r="A47" s="16"/>
      <c r="B47" s="271" t="s">
        <v>932</v>
      </c>
      <c r="C47" s="265"/>
      <c r="D47" s="265" t="s">
        <v>587</v>
      </c>
      <c r="E47" s="18"/>
      <c r="F47" s="227" t="str">
        <f>IFERROR(ROUND(AVERAGE(F49:F53),0),"")</f>
        <v/>
      </c>
      <c r="G47" s="210"/>
      <c r="H47" s="6"/>
      <c r="I47" s="278" t="str">
        <f>F47</f>
        <v/>
      </c>
      <c r="K47" s="260"/>
      <c r="L47" s="260"/>
      <c r="M47" s="260"/>
    </row>
    <row r="48" spans="1:13" s="9" customFormat="1" ht="9.9499999999999993" customHeight="1" x14ac:dyDescent="0.25">
      <c r="A48" s="16"/>
      <c r="B48" s="271"/>
      <c r="C48" s="265"/>
      <c r="D48" s="268"/>
      <c r="E48" s="18"/>
      <c r="F48" s="272"/>
      <c r="G48" s="210"/>
      <c r="H48" s="6"/>
      <c r="I48" s="277"/>
      <c r="K48" s="260"/>
      <c r="L48" s="260"/>
      <c r="M48" s="260"/>
    </row>
    <row r="49" spans="1:13" s="9" customFormat="1" ht="27.95" customHeight="1" x14ac:dyDescent="0.25">
      <c r="A49" s="16"/>
      <c r="B49" s="275" t="s">
        <v>933</v>
      </c>
      <c r="C49" s="18"/>
      <c r="D49" s="276" t="s">
        <v>588</v>
      </c>
      <c r="E49" s="18"/>
      <c r="F49" s="227"/>
      <c r="G49" s="210"/>
      <c r="H49" s="6"/>
      <c r="I49" s="277"/>
      <c r="K49" s="260"/>
      <c r="L49" s="260"/>
      <c r="M49" s="260"/>
    </row>
    <row r="50" spans="1:13" s="9" customFormat="1" ht="27.95" customHeight="1" x14ac:dyDescent="0.25">
      <c r="A50" s="16"/>
      <c r="B50" s="275" t="s">
        <v>934</v>
      </c>
      <c r="C50" s="18"/>
      <c r="D50" s="276" t="s">
        <v>589</v>
      </c>
      <c r="E50" s="18"/>
      <c r="F50" s="227"/>
      <c r="G50" s="210"/>
      <c r="H50" s="6"/>
      <c r="I50" s="277"/>
      <c r="K50" s="260"/>
      <c r="L50" s="260"/>
      <c r="M50" s="260"/>
    </row>
    <row r="51" spans="1:13" s="9" customFormat="1" ht="27.95" customHeight="1" x14ac:dyDescent="0.25">
      <c r="A51" s="16"/>
      <c r="B51" s="275" t="s">
        <v>935</v>
      </c>
      <c r="C51" s="18"/>
      <c r="D51" s="276" t="s">
        <v>590</v>
      </c>
      <c r="E51" s="18"/>
      <c r="F51" s="227"/>
      <c r="G51" s="210"/>
      <c r="H51" s="6"/>
      <c r="I51" s="277"/>
      <c r="K51" s="260"/>
      <c r="L51" s="260"/>
      <c r="M51" s="260"/>
    </row>
    <row r="52" spans="1:13" s="9" customFormat="1" ht="27.95" customHeight="1" x14ac:dyDescent="0.25">
      <c r="A52" s="16"/>
      <c r="B52" s="275" t="s">
        <v>936</v>
      </c>
      <c r="C52" s="18"/>
      <c r="D52" s="276" t="s">
        <v>591</v>
      </c>
      <c r="E52" s="18"/>
      <c r="F52" s="227"/>
      <c r="G52" s="210"/>
      <c r="H52" s="6"/>
      <c r="I52" s="277"/>
      <c r="K52" s="260"/>
      <c r="L52" s="260"/>
      <c r="M52" s="260"/>
    </row>
    <row r="53" spans="1:13" s="9" customFormat="1" ht="27.95" customHeight="1" x14ac:dyDescent="0.25">
      <c r="A53" s="16"/>
      <c r="B53" s="275" t="s">
        <v>937</v>
      </c>
      <c r="C53" s="18"/>
      <c r="D53" s="276" t="s">
        <v>592</v>
      </c>
      <c r="E53" s="18"/>
      <c r="F53" s="227"/>
      <c r="G53" s="210"/>
      <c r="H53" s="6"/>
      <c r="I53" s="277"/>
      <c r="K53" s="260"/>
      <c r="L53" s="260"/>
      <c r="M53" s="260"/>
    </row>
    <row r="54" spans="1:13" s="9" customFormat="1" ht="9.9499999999999993" customHeight="1" x14ac:dyDescent="0.25">
      <c r="A54" s="16"/>
      <c r="B54" s="346"/>
      <c r="C54" s="18"/>
      <c r="D54" s="268"/>
      <c r="E54" s="18"/>
      <c r="F54" s="272"/>
      <c r="G54" s="210"/>
      <c r="H54" s="6"/>
      <c r="I54" s="277"/>
      <c r="K54" s="260"/>
      <c r="L54" s="260"/>
      <c r="M54" s="260"/>
    </row>
    <row r="55" spans="1:13" s="9" customFormat="1" ht="27.95" customHeight="1" x14ac:dyDescent="0.25">
      <c r="A55" s="16"/>
      <c r="B55" s="271" t="s">
        <v>938</v>
      </c>
      <c r="C55" s="265"/>
      <c r="D55" s="265" t="s">
        <v>593</v>
      </c>
      <c r="E55" s="18"/>
      <c r="F55" s="227" t="str">
        <f>IFERROR(ROUND(AVERAGE(F57:F61),0),"")</f>
        <v/>
      </c>
      <c r="G55" s="210"/>
      <c r="H55" s="6"/>
      <c r="I55" s="278" t="str">
        <f>F55</f>
        <v/>
      </c>
      <c r="K55" s="260"/>
      <c r="L55" s="260"/>
      <c r="M55" s="260"/>
    </row>
    <row r="56" spans="1:13" s="9" customFormat="1" ht="9.9499999999999993" customHeight="1" x14ac:dyDescent="0.25">
      <c r="A56" s="16"/>
      <c r="B56" s="271"/>
      <c r="C56" s="265"/>
      <c r="D56" s="268"/>
      <c r="E56" s="18"/>
      <c r="F56" s="272"/>
      <c r="G56" s="210"/>
      <c r="H56" s="6"/>
      <c r="I56" s="277"/>
      <c r="K56" s="260"/>
      <c r="L56" s="260"/>
      <c r="M56" s="260"/>
    </row>
    <row r="57" spans="1:13" s="9" customFormat="1" ht="27.95" customHeight="1" x14ac:dyDescent="0.25">
      <c r="A57" s="16"/>
      <c r="B57" s="275" t="s">
        <v>939</v>
      </c>
      <c r="C57" s="18"/>
      <c r="D57" s="276" t="s">
        <v>594</v>
      </c>
      <c r="E57" s="18"/>
      <c r="F57" s="227"/>
      <c r="G57" s="210"/>
      <c r="H57" s="6"/>
      <c r="I57" s="277"/>
      <c r="K57" s="260"/>
      <c r="L57" s="260"/>
      <c r="M57" s="260"/>
    </row>
    <row r="58" spans="1:13" s="9" customFormat="1" ht="27.95" customHeight="1" x14ac:dyDescent="0.25">
      <c r="A58" s="16"/>
      <c r="B58" s="275" t="s">
        <v>940</v>
      </c>
      <c r="C58" s="18"/>
      <c r="D58" s="276" t="s">
        <v>595</v>
      </c>
      <c r="E58" s="18"/>
      <c r="F58" s="227"/>
      <c r="G58" s="210"/>
      <c r="H58" s="6"/>
      <c r="I58" s="277"/>
      <c r="K58" s="260"/>
      <c r="L58" s="260"/>
      <c r="M58" s="260"/>
    </row>
    <row r="59" spans="1:13" s="9" customFormat="1" ht="27.95" customHeight="1" x14ac:dyDescent="0.25">
      <c r="A59" s="16"/>
      <c r="B59" s="275" t="s">
        <v>941</v>
      </c>
      <c r="C59" s="18"/>
      <c r="D59" s="276" t="s">
        <v>596</v>
      </c>
      <c r="E59" s="18"/>
      <c r="F59" s="227"/>
      <c r="G59" s="210"/>
      <c r="H59" s="6"/>
      <c r="I59" s="277"/>
      <c r="K59" s="260"/>
      <c r="L59" s="260"/>
      <c r="M59" s="260"/>
    </row>
    <row r="60" spans="1:13" s="9" customFormat="1" ht="27.95" customHeight="1" x14ac:dyDescent="0.25">
      <c r="A60" s="16"/>
      <c r="B60" s="275" t="s">
        <v>942</v>
      </c>
      <c r="C60" s="18"/>
      <c r="D60" s="276" t="s">
        <v>597</v>
      </c>
      <c r="E60" s="18"/>
      <c r="F60" s="227"/>
      <c r="G60" s="210"/>
      <c r="H60" s="6"/>
      <c r="I60" s="277"/>
      <c r="K60" s="260"/>
      <c r="L60" s="260"/>
      <c r="M60" s="260"/>
    </row>
    <row r="61" spans="1:13" s="9" customFormat="1" ht="27.95" customHeight="1" x14ac:dyDescent="0.25">
      <c r="A61" s="16"/>
      <c r="B61" s="275" t="s">
        <v>943</v>
      </c>
      <c r="C61" s="18"/>
      <c r="D61" s="276" t="s">
        <v>598</v>
      </c>
      <c r="E61" s="18"/>
      <c r="F61" s="227"/>
      <c r="G61" s="210"/>
      <c r="H61" s="6"/>
      <c r="I61" s="277"/>
      <c r="K61" s="260"/>
      <c r="L61" s="260"/>
      <c r="M61" s="260"/>
    </row>
    <row r="62" spans="1:13" s="9" customFormat="1" ht="9.9499999999999993" customHeight="1" x14ac:dyDescent="0.25">
      <c r="A62" s="16"/>
      <c r="B62" s="346"/>
      <c r="C62" s="18"/>
      <c r="D62" s="268"/>
      <c r="E62" s="18"/>
      <c r="F62" s="272"/>
      <c r="G62" s="210"/>
      <c r="H62" s="6"/>
      <c r="I62" s="277"/>
      <c r="K62" s="260"/>
      <c r="L62" s="260"/>
      <c r="M62" s="260"/>
    </row>
    <row r="63" spans="1:13" s="9" customFormat="1" ht="27.95" customHeight="1" x14ac:dyDescent="0.25">
      <c r="A63" s="16"/>
      <c r="B63" s="271" t="s">
        <v>944</v>
      </c>
      <c r="C63" s="265"/>
      <c r="D63" s="265" t="s">
        <v>599</v>
      </c>
      <c r="E63" s="18"/>
      <c r="F63" s="227" t="str">
        <f>IFERROR(ROUND(AVERAGE(F65:F69),0),"")</f>
        <v/>
      </c>
      <c r="G63" s="210"/>
      <c r="H63" s="6"/>
      <c r="I63" s="278" t="str">
        <f>F63</f>
        <v/>
      </c>
      <c r="K63" s="260"/>
      <c r="L63" s="260"/>
      <c r="M63" s="260"/>
    </row>
    <row r="64" spans="1:13" s="9" customFormat="1" ht="9.9499999999999993" customHeight="1" x14ac:dyDescent="0.25">
      <c r="A64" s="16"/>
      <c r="B64" s="271"/>
      <c r="C64" s="265"/>
      <c r="D64" s="268"/>
      <c r="E64" s="18"/>
      <c r="F64" s="272"/>
      <c r="G64" s="210"/>
      <c r="H64" s="6"/>
      <c r="I64" s="277"/>
      <c r="K64" s="260"/>
      <c r="L64" s="260"/>
      <c r="M64" s="260"/>
    </row>
    <row r="65" spans="1:13" s="9" customFormat="1" ht="27.95" customHeight="1" x14ac:dyDescent="0.25">
      <c r="A65" s="16"/>
      <c r="B65" s="275" t="s">
        <v>945</v>
      </c>
      <c r="C65" s="18"/>
      <c r="D65" s="276" t="s">
        <v>600</v>
      </c>
      <c r="E65" s="18"/>
      <c r="F65" s="227"/>
      <c r="G65" s="210"/>
      <c r="H65" s="6"/>
      <c r="I65" s="277"/>
      <c r="K65" s="260"/>
      <c r="L65" s="260"/>
      <c r="M65" s="260"/>
    </row>
    <row r="66" spans="1:13" s="9" customFormat="1" ht="27.95" customHeight="1" x14ac:dyDescent="0.25">
      <c r="A66" s="16"/>
      <c r="B66" s="275" t="s">
        <v>946</v>
      </c>
      <c r="C66" s="18"/>
      <c r="D66" s="276" t="s">
        <v>601</v>
      </c>
      <c r="E66" s="18"/>
      <c r="F66" s="227"/>
      <c r="G66" s="210"/>
      <c r="H66" s="6"/>
      <c r="I66" s="277"/>
      <c r="K66" s="260"/>
      <c r="L66" s="260"/>
      <c r="M66" s="260"/>
    </row>
    <row r="67" spans="1:13" s="9" customFormat="1" ht="27.95" customHeight="1" x14ac:dyDescent="0.25">
      <c r="A67" s="16"/>
      <c r="B67" s="275" t="s">
        <v>947</v>
      </c>
      <c r="C67" s="18"/>
      <c r="D67" s="276" t="s">
        <v>602</v>
      </c>
      <c r="E67" s="18"/>
      <c r="F67" s="227"/>
      <c r="G67" s="210"/>
      <c r="H67" s="6"/>
      <c r="I67" s="277"/>
      <c r="K67" s="260"/>
      <c r="L67" s="260"/>
      <c r="M67" s="260"/>
    </row>
    <row r="68" spans="1:13" s="9" customFormat="1" ht="27.95" customHeight="1" x14ac:dyDescent="0.25">
      <c r="A68" s="16"/>
      <c r="B68" s="275" t="s">
        <v>948</v>
      </c>
      <c r="C68" s="18"/>
      <c r="D68" s="276" t="s">
        <v>603</v>
      </c>
      <c r="E68" s="18"/>
      <c r="F68" s="227"/>
      <c r="G68" s="210"/>
      <c r="H68" s="6"/>
      <c r="I68" s="277"/>
      <c r="K68" s="260"/>
      <c r="L68" s="260"/>
      <c r="M68" s="260"/>
    </row>
    <row r="69" spans="1:13" s="9" customFormat="1" ht="27.95" customHeight="1" x14ac:dyDescent="0.25">
      <c r="A69" s="16"/>
      <c r="B69" s="275" t="s">
        <v>949</v>
      </c>
      <c r="C69" s="18"/>
      <c r="D69" s="276" t="s">
        <v>604</v>
      </c>
      <c r="E69" s="18"/>
      <c r="F69" s="227"/>
      <c r="G69" s="210"/>
      <c r="H69" s="6"/>
      <c r="I69" s="277"/>
      <c r="K69" s="260"/>
      <c r="L69" s="260"/>
      <c r="M69" s="260"/>
    </row>
    <row r="70" spans="1:13" s="9" customFormat="1" ht="9.9499999999999993" customHeight="1" x14ac:dyDescent="0.25">
      <c r="A70" s="16"/>
      <c r="B70" s="346"/>
      <c r="C70" s="18"/>
      <c r="D70" s="268"/>
      <c r="E70" s="18"/>
      <c r="F70" s="272"/>
      <c r="G70" s="210"/>
      <c r="H70" s="6"/>
      <c r="I70" s="277"/>
      <c r="K70" s="260"/>
      <c r="L70" s="260"/>
      <c r="M70" s="260"/>
    </row>
    <row r="71" spans="1:13" s="9" customFormat="1" ht="27.95" customHeight="1" x14ac:dyDescent="0.25">
      <c r="A71" s="16"/>
      <c r="B71" s="271" t="s">
        <v>950</v>
      </c>
      <c r="C71" s="265"/>
      <c r="D71" s="265" t="s">
        <v>605</v>
      </c>
      <c r="E71" s="18"/>
      <c r="F71" s="227" t="str">
        <f>IFERROR(ROUND(AVERAGE(F73:F77),0),"")</f>
        <v/>
      </c>
      <c r="G71" s="210"/>
      <c r="H71" s="6"/>
      <c r="I71" s="278" t="str">
        <f>F71</f>
        <v/>
      </c>
      <c r="K71" s="260"/>
      <c r="L71" s="260"/>
      <c r="M71" s="260"/>
    </row>
    <row r="72" spans="1:13" s="9" customFormat="1" ht="9.9499999999999993" customHeight="1" x14ac:dyDescent="0.25">
      <c r="A72" s="16"/>
      <c r="B72" s="271"/>
      <c r="C72" s="265"/>
      <c r="D72" s="268"/>
      <c r="E72" s="18"/>
      <c r="F72" s="272"/>
      <c r="G72" s="210"/>
      <c r="H72" s="6"/>
      <c r="I72" s="277"/>
      <c r="K72" s="260"/>
      <c r="L72" s="260"/>
      <c r="M72" s="260"/>
    </row>
    <row r="73" spans="1:13" s="9" customFormat="1" ht="27.95" customHeight="1" x14ac:dyDescent="0.25">
      <c r="A73" s="16"/>
      <c r="B73" s="275" t="s">
        <v>951</v>
      </c>
      <c r="C73" s="18"/>
      <c r="D73" s="276" t="s">
        <v>606</v>
      </c>
      <c r="E73" s="18"/>
      <c r="F73" s="227"/>
      <c r="G73" s="210"/>
      <c r="H73" s="6"/>
      <c r="I73" s="277"/>
      <c r="K73" s="260"/>
      <c r="L73" s="260"/>
      <c r="M73" s="260"/>
    </row>
    <row r="74" spans="1:13" s="9" customFormat="1" ht="27.95" customHeight="1" x14ac:dyDescent="0.25">
      <c r="A74" s="16"/>
      <c r="B74" s="275" t="s">
        <v>952</v>
      </c>
      <c r="C74" s="18"/>
      <c r="D74" s="276" t="s">
        <v>607</v>
      </c>
      <c r="E74" s="18"/>
      <c r="F74" s="227"/>
      <c r="G74" s="210"/>
      <c r="H74" s="6"/>
      <c r="I74" s="277"/>
      <c r="K74" s="260"/>
      <c r="L74" s="260"/>
      <c r="M74" s="260"/>
    </row>
    <row r="75" spans="1:13" s="9" customFormat="1" ht="27.95" customHeight="1" x14ac:dyDescent="0.25">
      <c r="A75" s="16"/>
      <c r="B75" s="275" t="s">
        <v>953</v>
      </c>
      <c r="C75" s="18"/>
      <c r="D75" s="276" t="s">
        <v>608</v>
      </c>
      <c r="E75" s="18"/>
      <c r="F75" s="227"/>
      <c r="G75" s="210"/>
      <c r="H75" s="6"/>
      <c r="I75" s="277"/>
      <c r="K75" s="260"/>
      <c r="L75" s="260"/>
      <c r="M75" s="260"/>
    </row>
    <row r="76" spans="1:13" s="9" customFormat="1" ht="27.95" customHeight="1" x14ac:dyDescent="0.25">
      <c r="A76" s="16"/>
      <c r="B76" s="275" t="s">
        <v>954</v>
      </c>
      <c r="C76" s="18"/>
      <c r="D76" s="276" t="s">
        <v>609</v>
      </c>
      <c r="E76" s="18"/>
      <c r="F76" s="227"/>
      <c r="G76" s="210"/>
      <c r="H76" s="6"/>
      <c r="I76" s="277"/>
      <c r="K76" s="260"/>
      <c r="L76" s="260"/>
      <c r="M76" s="260"/>
    </row>
    <row r="77" spans="1:13" s="9" customFormat="1" ht="27.95" customHeight="1" x14ac:dyDescent="0.25">
      <c r="A77" s="16"/>
      <c r="B77" s="275" t="s">
        <v>955</v>
      </c>
      <c r="C77" s="18"/>
      <c r="D77" s="276" t="s">
        <v>610</v>
      </c>
      <c r="E77" s="18"/>
      <c r="F77" s="227"/>
      <c r="G77" s="210"/>
      <c r="H77" s="6"/>
      <c r="I77" s="277"/>
      <c r="K77" s="260"/>
      <c r="L77" s="260"/>
      <c r="M77" s="260"/>
    </row>
    <row r="78" spans="1:13" s="9" customFormat="1" ht="9.9499999999999993" customHeight="1" x14ac:dyDescent="0.25">
      <c r="A78" s="16"/>
      <c r="B78" s="346"/>
      <c r="C78" s="18"/>
      <c r="D78" s="268"/>
      <c r="E78" s="18"/>
      <c r="F78" s="272"/>
      <c r="G78" s="210"/>
      <c r="H78" s="6"/>
      <c r="I78" s="277"/>
      <c r="K78" s="260"/>
      <c r="L78" s="260"/>
      <c r="M78" s="260"/>
    </row>
    <row r="79" spans="1:13" s="9" customFormat="1" ht="27.95" customHeight="1" x14ac:dyDescent="0.25">
      <c r="A79" s="16"/>
      <c r="B79" s="271" t="s">
        <v>956</v>
      </c>
      <c r="C79" s="265"/>
      <c r="D79" s="265" t="s">
        <v>611</v>
      </c>
      <c r="E79" s="18"/>
      <c r="F79" s="227" t="str">
        <f>IFERROR(ROUND(AVERAGE(F81:F85),0),"")</f>
        <v/>
      </c>
      <c r="G79" s="210"/>
      <c r="H79" s="6"/>
      <c r="I79" s="278" t="str">
        <f>F79</f>
        <v/>
      </c>
      <c r="K79" s="260"/>
      <c r="L79" s="260"/>
      <c r="M79" s="260"/>
    </row>
    <row r="80" spans="1:13" s="9" customFormat="1" ht="9.9499999999999993" customHeight="1" x14ac:dyDescent="0.25">
      <c r="A80" s="16"/>
      <c r="B80" s="271"/>
      <c r="C80" s="265"/>
      <c r="D80" s="268"/>
      <c r="E80" s="18"/>
      <c r="F80" s="272"/>
      <c r="G80" s="210"/>
      <c r="H80" s="6"/>
      <c r="I80" s="277"/>
      <c r="K80" s="260"/>
      <c r="L80" s="260"/>
      <c r="M80" s="260"/>
    </row>
    <row r="81" spans="1:13" s="9" customFormat="1" ht="27.95" customHeight="1" x14ac:dyDescent="0.25">
      <c r="A81" s="16"/>
      <c r="B81" s="275" t="s">
        <v>957</v>
      </c>
      <c r="C81" s="18"/>
      <c r="D81" s="276" t="s">
        <v>613</v>
      </c>
      <c r="E81" s="18"/>
      <c r="F81" s="227"/>
      <c r="G81" s="210"/>
      <c r="H81" s="6"/>
      <c r="I81" s="277"/>
      <c r="K81" s="260"/>
      <c r="L81" s="260"/>
      <c r="M81" s="260"/>
    </row>
    <row r="82" spans="1:13" s="9" customFormat="1" ht="27.95" customHeight="1" x14ac:dyDescent="0.25">
      <c r="A82" s="16"/>
      <c r="B82" s="275" t="s">
        <v>958</v>
      </c>
      <c r="C82" s="18"/>
      <c r="D82" s="276" t="s">
        <v>614</v>
      </c>
      <c r="E82" s="18"/>
      <c r="F82" s="227"/>
      <c r="G82" s="210"/>
      <c r="H82" s="6"/>
      <c r="I82" s="277"/>
      <c r="K82" s="260"/>
      <c r="L82" s="260"/>
      <c r="M82" s="260"/>
    </row>
    <row r="83" spans="1:13" s="9" customFormat="1" ht="27.95" customHeight="1" x14ac:dyDescent="0.25">
      <c r="A83" s="16"/>
      <c r="B83" s="275" t="s">
        <v>959</v>
      </c>
      <c r="C83" s="18"/>
      <c r="D83" s="276" t="s">
        <v>615</v>
      </c>
      <c r="E83" s="18"/>
      <c r="F83" s="227"/>
      <c r="G83" s="210"/>
      <c r="H83" s="6"/>
      <c r="I83" s="277"/>
      <c r="K83" s="260"/>
      <c r="L83" s="260"/>
      <c r="M83" s="260"/>
    </row>
    <row r="84" spans="1:13" s="9" customFormat="1" ht="27.95" customHeight="1" x14ac:dyDescent="0.25">
      <c r="A84" s="16"/>
      <c r="B84" s="275" t="s">
        <v>960</v>
      </c>
      <c r="C84" s="18"/>
      <c r="D84" s="276" t="s">
        <v>616</v>
      </c>
      <c r="E84" s="18"/>
      <c r="F84" s="227"/>
      <c r="G84" s="210"/>
      <c r="H84" s="6"/>
      <c r="I84" s="277"/>
      <c r="K84" s="260"/>
      <c r="L84" s="260"/>
      <c r="M84" s="260"/>
    </row>
    <row r="85" spans="1:13" s="9" customFormat="1" ht="27.95" customHeight="1" x14ac:dyDescent="0.25">
      <c r="A85" s="16"/>
      <c r="B85" s="275" t="s">
        <v>961</v>
      </c>
      <c r="C85" s="18"/>
      <c r="D85" s="276" t="s">
        <v>617</v>
      </c>
      <c r="E85" s="18"/>
      <c r="F85" s="227"/>
      <c r="G85" s="210"/>
      <c r="H85" s="6"/>
      <c r="I85" s="277"/>
      <c r="K85" s="260"/>
      <c r="L85" s="260"/>
      <c r="M85" s="260"/>
    </row>
    <row r="86" spans="1:13" s="9" customFormat="1" ht="9.9499999999999993" customHeight="1" x14ac:dyDescent="0.25">
      <c r="A86" s="16"/>
      <c r="B86" s="346"/>
      <c r="C86" s="18"/>
      <c r="D86" s="268"/>
      <c r="E86" s="18"/>
      <c r="F86" s="272"/>
      <c r="G86" s="210"/>
      <c r="H86" s="6"/>
      <c r="I86" s="277"/>
      <c r="K86" s="260"/>
      <c r="L86" s="260"/>
      <c r="M86" s="260"/>
    </row>
    <row r="87" spans="1:13" s="9" customFormat="1" ht="27.95" customHeight="1" x14ac:dyDescent="0.25">
      <c r="A87" s="16"/>
      <c r="B87" s="271" t="s">
        <v>962</v>
      </c>
      <c r="C87" s="265"/>
      <c r="D87" s="265" t="s">
        <v>612</v>
      </c>
      <c r="E87" s="18"/>
      <c r="F87" s="227" t="str">
        <f>IFERROR(ROUND(AVERAGE(F89:F93),0),"")</f>
        <v/>
      </c>
      <c r="G87" s="210"/>
      <c r="H87" s="6"/>
      <c r="I87" s="278" t="str">
        <f>F87</f>
        <v/>
      </c>
      <c r="K87" s="260"/>
      <c r="L87" s="260"/>
      <c r="M87" s="260"/>
    </row>
    <row r="88" spans="1:13" s="9" customFormat="1" ht="9.9499999999999993" customHeight="1" x14ac:dyDescent="0.25">
      <c r="A88" s="16"/>
      <c r="B88" s="271"/>
      <c r="C88" s="265"/>
      <c r="D88" s="268"/>
      <c r="E88" s="18"/>
      <c r="F88" s="272"/>
      <c r="G88" s="210"/>
      <c r="H88" s="6"/>
      <c r="I88" s="277"/>
      <c r="K88" s="260"/>
      <c r="L88" s="260"/>
      <c r="M88" s="260"/>
    </row>
    <row r="89" spans="1:13" s="9" customFormat="1" ht="27.95" customHeight="1" x14ac:dyDescent="0.25">
      <c r="A89" s="16"/>
      <c r="B89" s="275" t="s">
        <v>963</v>
      </c>
      <c r="C89" s="18"/>
      <c r="D89" s="276" t="s">
        <v>618</v>
      </c>
      <c r="E89" s="18"/>
      <c r="F89" s="227"/>
      <c r="G89" s="210"/>
      <c r="H89" s="6"/>
      <c r="I89" s="277"/>
      <c r="K89" s="260"/>
      <c r="L89" s="260"/>
      <c r="M89" s="260"/>
    </row>
    <row r="90" spans="1:13" s="9" customFormat="1" ht="27.95" customHeight="1" x14ac:dyDescent="0.25">
      <c r="A90" s="16"/>
      <c r="B90" s="275" t="s">
        <v>964</v>
      </c>
      <c r="C90" s="18"/>
      <c r="D90" s="276" t="s">
        <v>619</v>
      </c>
      <c r="E90" s="18"/>
      <c r="F90" s="227"/>
      <c r="G90" s="210"/>
      <c r="H90" s="6"/>
      <c r="I90" s="277"/>
      <c r="K90" s="260"/>
      <c r="L90" s="260"/>
      <c r="M90" s="260"/>
    </row>
    <row r="91" spans="1:13" s="9" customFormat="1" ht="27.95" customHeight="1" x14ac:dyDescent="0.25">
      <c r="A91" s="16"/>
      <c r="B91" s="275" t="s">
        <v>965</v>
      </c>
      <c r="C91" s="18"/>
      <c r="D91" s="276" t="s">
        <v>620</v>
      </c>
      <c r="E91" s="18"/>
      <c r="F91" s="227"/>
      <c r="G91" s="210"/>
      <c r="H91" s="6"/>
      <c r="I91" s="277"/>
      <c r="K91" s="260"/>
      <c r="L91" s="260"/>
      <c r="M91" s="260"/>
    </row>
    <row r="92" spans="1:13" s="9" customFormat="1" ht="27.95" customHeight="1" x14ac:dyDescent="0.25">
      <c r="A92" s="16"/>
      <c r="B92" s="275" t="s">
        <v>966</v>
      </c>
      <c r="C92" s="18"/>
      <c r="D92" s="276" t="s">
        <v>621</v>
      </c>
      <c r="E92" s="18"/>
      <c r="F92" s="227"/>
      <c r="G92" s="210"/>
      <c r="H92" s="6"/>
      <c r="I92" s="277"/>
      <c r="K92" s="260"/>
      <c r="L92" s="260"/>
      <c r="M92" s="260"/>
    </row>
    <row r="93" spans="1:13" s="9" customFormat="1" ht="27.95" customHeight="1" x14ac:dyDescent="0.25">
      <c r="A93" s="16"/>
      <c r="B93" s="275" t="s">
        <v>967</v>
      </c>
      <c r="C93" s="18"/>
      <c r="D93" s="276" t="s">
        <v>622</v>
      </c>
      <c r="E93" s="18"/>
      <c r="F93" s="227"/>
      <c r="G93" s="210"/>
      <c r="H93" s="6"/>
      <c r="I93" s="277"/>
      <c r="K93" s="260"/>
      <c r="L93" s="260"/>
      <c r="M93" s="260"/>
    </row>
    <row r="94" spans="1:13" s="9" customFormat="1" ht="9.9499999999999993" customHeight="1" x14ac:dyDescent="0.25">
      <c r="A94" s="16"/>
      <c r="B94" s="346"/>
      <c r="C94" s="18"/>
      <c r="D94" s="268"/>
      <c r="E94" s="18"/>
      <c r="F94" s="272"/>
      <c r="G94" s="210"/>
      <c r="H94" s="6"/>
      <c r="I94" s="277"/>
      <c r="K94" s="260"/>
      <c r="L94" s="260"/>
      <c r="M94" s="260"/>
    </row>
    <row r="95" spans="1:13" s="9" customFormat="1" ht="27.95" customHeight="1" x14ac:dyDescent="0.25">
      <c r="A95" s="16"/>
      <c r="B95" s="271" t="s">
        <v>968</v>
      </c>
      <c r="C95" s="265"/>
      <c r="D95" s="265" t="s">
        <v>623</v>
      </c>
      <c r="E95" s="18"/>
      <c r="F95" s="227" t="str">
        <f>IFERROR(ROUND(AVERAGE(F97:F100),0),"")</f>
        <v/>
      </c>
      <c r="G95" s="210"/>
      <c r="H95" s="6"/>
      <c r="I95" s="278" t="str">
        <f>F95</f>
        <v/>
      </c>
      <c r="K95" s="260"/>
      <c r="L95" s="260"/>
      <c r="M95" s="260"/>
    </row>
    <row r="96" spans="1:13" s="9" customFormat="1" ht="9.9499999999999993" customHeight="1" x14ac:dyDescent="0.25">
      <c r="A96" s="16"/>
      <c r="B96" s="271"/>
      <c r="C96" s="265"/>
      <c r="D96" s="268"/>
      <c r="E96" s="18"/>
      <c r="F96" s="272"/>
      <c r="G96" s="210"/>
      <c r="H96" s="6"/>
      <c r="I96" s="277"/>
      <c r="K96" s="260"/>
      <c r="L96" s="260"/>
      <c r="M96" s="260"/>
    </row>
    <row r="97" spans="1:13" s="9" customFormat="1" ht="27.95" customHeight="1" x14ac:dyDescent="0.25">
      <c r="A97" s="16"/>
      <c r="B97" s="275" t="s">
        <v>969</v>
      </c>
      <c r="C97" s="18"/>
      <c r="D97" s="276" t="s">
        <v>624</v>
      </c>
      <c r="E97" s="18"/>
      <c r="F97" s="227"/>
      <c r="G97" s="210"/>
      <c r="H97" s="6"/>
      <c r="I97" s="277"/>
      <c r="K97" s="260"/>
      <c r="L97" s="260"/>
      <c r="M97" s="260"/>
    </row>
    <row r="98" spans="1:13" s="9" customFormat="1" ht="27.95" customHeight="1" x14ac:dyDescent="0.25">
      <c r="A98" s="16"/>
      <c r="B98" s="275" t="s">
        <v>970</v>
      </c>
      <c r="C98" s="18"/>
      <c r="D98" s="276" t="s">
        <v>625</v>
      </c>
      <c r="E98" s="18"/>
      <c r="F98" s="227"/>
      <c r="G98" s="210"/>
      <c r="H98" s="6"/>
      <c r="I98" s="277"/>
      <c r="K98" s="260"/>
      <c r="L98" s="260"/>
      <c r="M98" s="260"/>
    </row>
    <row r="99" spans="1:13" s="9" customFormat="1" ht="27.95" customHeight="1" x14ac:dyDescent="0.25">
      <c r="A99" s="16"/>
      <c r="B99" s="275" t="s">
        <v>971</v>
      </c>
      <c r="C99" s="18"/>
      <c r="D99" s="276" t="s">
        <v>626</v>
      </c>
      <c r="E99" s="18"/>
      <c r="F99" s="227"/>
      <c r="G99" s="210"/>
      <c r="H99" s="6"/>
      <c r="I99" s="277"/>
      <c r="K99" s="260"/>
      <c r="L99" s="260"/>
      <c r="M99" s="260"/>
    </row>
    <row r="100" spans="1:13" s="9" customFormat="1" ht="27.95" customHeight="1" x14ac:dyDescent="0.25">
      <c r="A100" s="16"/>
      <c r="B100" s="275" t="s">
        <v>972</v>
      </c>
      <c r="C100" s="18"/>
      <c r="D100" s="276" t="s">
        <v>627</v>
      </c>
      <c r="E100" s="18"/>
      <c r="F100" s="227"/>
      <c r="G100" s="210"/>
      <c r="H100" s="6"/>
      <c r="I100" s="277"/>
      <c r="K100" s="260"/>
      <c r="L100" s="260"/>
      <c r="M100" s="260"/>
    </row>
    <row r="101" spans="1:13" s="9" customFormat="1" ht="9.9499999999999993" customHeight="1" x14ac:dyDescent="0.25">
      <c r="A101" s="16"/>
      <c r="B101" s="346"/>
      <c r="C101" s="18"/>
      <c r="D101" s="268"/>
      <c r="E101" s="18"/>
      <c r="F101" s="272"/>
      <c r="G101" s="210"/>
      <c r="H101" s="6"/>
      <c r="I101" s="277"/>
      <c r="K101" s="260"/>
      <c r="L101" s="260"/>
      <c r="M101" s="260"/>
    </row>
    <row r="102" spans="1:13" s="9" customFormat="1" ht="27.95" customHeight="1" x14ac:dyDescent="0.25">
      <c r="A102" s="16"/>
      <c r="B102" s="271" t="s">
        <v>973</v>
      </c>
      <c r="C102" s="265"/>
      <c r="D102" s="265" t="s">
        <v>628</v>
      </c>
      <c r="E102" s="18"/>
      <c r="F102" s="227" t="str">
        <f>IFERROR(ROUND(AVERAGE(F104:F108),0),"")</f>
        <v/>
      </c>
      <c r="G102" s="210"/>
      <c r="H102" s="6"/>
      <c r="I102" s="278" t="str">
        <f>F102</f>
        <v/>
      </c>
      <c r="K102" s="260"/>
      <c r="L102" s="260"/>
      <c r="M102" s="260"/>
    </row>
    <row r="103" spans="1:13" s="9" customFormat="1" ht="9.9499999999999993" customHeight="1" x14ac:dyDescent="0.25">
      <c r="A103" s="16"/>
      <c r="B103" s="271"/>
      <c r="C103" s="265"/>
      <c r="D103" s="268"/>
      <c r="E103" s="18"/>
      <c r="F103" s="272"/>
      <c r="G103" s="210"/>
      <c r="H103" s="6"/>
      <c r="I103" s="277"/>
      <c r="K103" s="260"/>
      <c r="L103" s="260"/>
      <c r="M103" s="260"/>
    </row>
    <row r="104" spans="1:13" s="9" customFormat="1" ht="27.95" customHeight="1" x14ac:dyDescent="0.25">
      <c r="A104" s="16"/>
      <c r="B104" s="275" t="s">
        <v>974</v>
      </c>
      <c r="C104" s="18"/>
      <c r="D104" s="276" t="s">
        <v>629</v>
      </c>
      <c r="E104" s="18"/>
      <c r="F104" s="227"/>
      <c r="G104" s="210"/>
      <c r="H104" s="6"/>
      <c r="I104" s="277"/>
      <c r="K104" s="260"/>
      <c r="L104" s="260"/>
      <c r="M104" s="260"/>
    </row>
    <row r="105" spans="1:13" s="9" customFormat="1" ht="27.95" customHeight="1" x14ac:dyDescent="0.25">
      <c r="A105" s="16"/>
      <c r="B105" s="275" t="s">
        <v>975</v>
      </c>
      <c r="C105" s="18"/>
      <c r="D105" s="276" t="s">
        <v>630</v>
      </c>
      <c r="E105" s="18"/>
      <c r="F105" s="227"/>
      <c r="G105" s="210"/>
      <c r="H105" s="6"/>
      <c r="I105" s="277"/>
      <c r="K105" s="260"/>
      <c r="L105" s="260"/>
      <c r="M105" s="260"/>
    </row>
    <row r="106" spans="1:13" s="9" customFormat="1" ht="27.95" customHeight="1" x14ac:dyDescent="0.25">
      <c r="A106" s="16"/>
      <c r="B106" s="275" t="s">
        <v>976</v>
      </c>
      <c r="C106" s="18"/>
      <c r="D106" s="276" t="s">
        <v>631</v>
      </c>
      <c r="E106" s="18"/>
      <c r="F106" s="227"/>
      <c r="G106" s="210"/>
      <c r="H106" s="6"/>
      <c r="I106" s="277"/>
      <c r="K106" s="260"/>
      <c r="L106" s="260"/>
      <c r="M106" s="260"/>
    </row>
    <row r="107" spans="1:13" s="9" customFormat="1" ht="27.95" customHeight="1" x14ac:dyDescent="0.25">
      <c r="A107" s="16"/>
      <c r="B107" s="275" t="s">
        <v>977</v>
      </c>
      <c r="C107" s="18"/>
      <c r="D107" s="276" t="s">
        <v>632</v>
      </c>
      <c r="E107" s="18"/>
      <c r="F107" s="227"/>
      <c r="G107" s="210"/>
      <c r="H107" s="6"/>
      <c r="I107" s="277"/>
      <c r="K107" s="260"/>
      <c r="L107" s="260"/>
      <c r="M107" s="260"/>
    </row>
    <row r="108" spans="1:13" s="9" customFormat="1" ht="27.95" customHeight="1" x14ac:dyDescent="0.25">
      <c r="A108" s="16"/>
      <c r="B108" s="275" t="s">
        <v>978</v>
      </c>
      <c r="C108" s="18"/>
      <c r="D108" s="276" t="s">
        <v>633</v>
      </c>
      <c r="E108" s="18"/>
      <c r="F108" s="227"/>
      <c r="G108" s="210"/>
      <c r="H108" s="6"/>
      <c r="I108" s="277"/>
      <c r="K108" s="260"/>
      <c r="L108" s="260"/>
      <c r="M108" s="260"/>
    </row>
    <row r="109" spans="1:13" s="9" customFormat="1" ht="9.9499999999999993" customHeight="1" x14ac:dyDescent="0.25">
      <c r="A109" s="16"/>
      <c r="B109" s="346"/>
      <c r="C109" s="18"/>
      <c r="D109" s="268"/>
      <c r="E109" s="18"/>
      <c r="F109" s="272"/>
      <c r="G109" s="210"/>
      <c r="H109" s="6"/>
      <c r="I109" s="277"/>
      <c r="K109" s="260"/>
      <c r="L109" s="260"/>
      <c r="M109" s="260"/>
    </row>
    <row r="110" spans="1:13" s="9" customFormat="1" ht="27.95" customHeight="1" x14ac:dyDescent="0.25">
      <c r="A110" s="16"/>
      <c r="B110" s="271" t="s">
        <v>979</v>
      </c>
      <c r="C110" s="265"/>
      <c r="D110" s="265" t="s">
        <v>634</v>
      </c>
      <c r="E110" s="18"/>
      <c r="F110" s="227" t="str">
        <f>IFERROR(ROUND(AVERAGE(F112:F116),0),"")</f>
        <v/>
      </c>
      <c r="G110" s="210"/>
      <c r="H110" s="6"/>
      <c r="I110" s="278" t="str">
        <f>F110</f>
        <v/>
      </c>
      <c r="K110" s="260"/>
      <c r="L110" s="260"/>
      <c r="M110" s="260"/>
    </row>
    <row r="111" spans="1:13" s="9" customFormat="1" ht="9.9499999999999993" customHeight="1" x14ac:dyDescent="0.25">
      <c r="A111" s="16"/>
      <c r="B111" s="271"/>
      <c r="C111" s="265"/>
      <c r="D111" s="268"/>
      <c r="E111" s="18"/>
      <c r="F111" s="272"/>
      <c r="G111" s="210"/>
      <c r="H111" s="6"/>
      <c r="I111" s="277"/>
      <c r="K111" s="260"/>
      <c r="L111" s="260"/>
      <c r="M111" s="260"/>
    </row>
    <row r="112" spans="1:13" s="9" customFormat="1" ht="27.95" customHeight="1" x14ac:dyDescent="0.25">
      <c r="A112" s="16"/>
      <c r="B112" s="275" t="s">
        <v>980</v>
      </c>
      <c r="C112" s="18"/>
      <c r="D112" s="276" t="s">
        <v>636</v>
      </c>
      <c r="E112" s="18"/>
      <c r="F112" s="227"/>
      <c r="G112" s="210"/>
      <c r="H112" s="6"/>
      <c r="I112" s="277"/>
      <c r="K112" s="260"/>
      <c r="L112" s="260"/>
      <c r="M112" s="260"/>
    </row>
    <row r="113" spans="1:13" s="9" customFormat="1" ht="27.95" customHeight="1" x14ac:dyDescent="0.25">
      <c r="A113" s="16"/>
      <c r="B113" s="275" t="s">
        <v>981</v>
      </c>
      <c r="C113" s="18"/>
      <c r="D113" s="276" t="s">
        <v>637</v>
      </c>
      <c r="E113" s="18"/>
      <c r="F113" s="227"/>
      <c r="G113" s="210"/>
      <c r="H113" s="6"/>
      <c r="I113" s="277"/>
      <c r="K113" s="260"/>
      <c r="L113" s="260"/>
      <c r="M113" s="260"/>
    </row>
    <row r="114" spans="1:13" s="9" customFormat="1" ht="27.95" customHeight="1" x14ac:dyDescent="0.25">
      <c r="A114" s="16"/>
      <c r="B114" s="275" t="s">
        <v>982</v>
      </c>
      <c r="C114" s="18"/>
      <c r="D114" s="276" t="s">
        <v>638</v>
      </c>
      <c r="E114" s="18"/>
      <c r="F114" s="227"/>
      <c r="G114" s="210"/>
      <c r="H114" s="6"/>
      <c r="I114" s="277"/>
      <c r="K114" s="260"/>
      <c r="L114" s="260"/>
      <c r="M114" s="260"/>
    </row>
    <row r="115" spans="1:13" s="9" customFormat="1" ht="27.95" customHeight="1" x14ac:dyDescent="0.25">
      <c r="A115" s="16"/>
      <c r="B115" s="275" t="s">
        <v>983</v>
      </c>
      <c r="C115" s="18"/>
      <c r="D115" s="276" t="s">
        <v>639</v>
      </c>
      <c r="E115" s="18"/>
      <c r="F115" s="227"/>
      <c r="G115" s="210"/>
      <c r="H115" s="6"/>
      <c r="I115" s="277"/>
      <c r="K115" s="260"/>
      <c r="L115" s="260"/>
      <c r="M115" s="260"/>
    </row>
    <row r="116" spans="1:13" s="9" customFormat="1" ht="27.95" customHeight="1" x14ac:dyDescent="0.25">
      <c r="A116" s="16"/>
      <c r="B116" s="275" t="s">
        <v>984</v>
      </c>
      <c r="C116" s="18"/>
      <c r="D116" s="276" t="s">
        <v>640</v>
      </c>
      <c r="E116" s="18"/>
      <c r="F116" s="227"/>
      <c r="G116" s="210"/>
      <c r="H116" s="6"/>
      <c r="I116" s="277"/>
      <c r="K116" s="260"/>
      <c r="L116" s="260"/>
      <c r="M116" s="260"/>
    </row>
    <row r="117" spans="1:13" s="9" customFormat="1" ht="9.9499999999999993" customHeight="1" x14ac:dyDescent="0.25">
      <c r="A117" s="16"/>
      <c r="B117" s="346"/>
      <c r="C117" s="18"/>
      <c r="D117" s="268"/>
      <c r="E117" s="18"/>
      <c r="F117" s="272"/>
      <c r="G117" s="210"/>
      <c r="H117" s="6"/>
      <c r="I117" s="277"/>
      <c r="K117" s="260"/>
      <c r="L117" s="260"/>
      <c r="M117" s="260"/>
    </row>
    <row r="118" spans="1:13" s="9" customFormat="1" ht="27.95" customHeight="1" x14ac:dyDescent="0.25">
      <c r="A118" s="16"/>
      <c r="B118" s="271" t="s">
        <v>985</v>
      </c>
      <c r="C118" s="265"/>
      <c r="D118" s="265" t="s">
        <v>635</v>
      </c>
      <c r="E118" s="18"/>
      <c r="F118" s="227" t="str">
        <f>IFERROR(ROUND(AVERAGE(F120:F124),0),"")</f>
        <v/>
      </c>
      <c r="G118" s="210"/>
      <c r="H118" s="6"/>
      <c r="I118" s="278" t="str">
        <f>F118</f>
        <v/>
      </c>
      <c r="K118" s="260"/>
      <c r="L118" s="260"/>
      <c r="M118" s="260"/>
    </row>
    <row r="119" spans="1:13" s="9" customFormat="1" ht="9.9499999999999993" customHeight="1" x14ac:dyDescent="0.25">
      <c r="A119" s="16"/>
      <c r="B119" s="271"/>
      <c r="C119" s="265"/>
      <c r="D119" s="268"/>
      <c r="E119" s="18"/>
      <c r="F119" s="272"/>
      <c r="G119" s="210"/>
      <c r="H119" s="6"/>
      <c r="I119" s="277"/>
      <c r="K119" s="260"/>
      <c r="L119" s="260"/>
      <c r="M119" s="260"/>
    </row>
    <row r="120" spans="1:13" s="9" customFormat="1" ht="27.95" customHeight="1" x14ac:dyDescent="0.25">
      <c r="A120" s="16"/>
      <c r="B120" s="275" t="s">
        <v>986</v>
      </c>
      <c r="C120" s="18"/>
      <c r="D120" s="276" t="s">
        <v>641</v>
      </c>
      <c r="E120" s="18"/>
      <c r="F120" s="227"/>
      <c r="G120" s="210"/>
      <c r="H120" s="6"/>
      <c r="I120" s="277"/>
      <c r="K120" s="260"/>
      <c r="L120" s="260"/>
      <c r="M120" s="260"/>
    </row>
    <row r="121" spans="1:13" s="9" customFormat="1" ht="27.95" customHeight="1" x14ac:dyDescent="0.25">
      <c r="A121" s="16"/>
      <c r="B121" s="275" t="s">
        <v>987</v>
      </c>
      <c r="C121" s="18"/>
      <c r="D121" s="276" t="s">
        <v>642</v>
      </c>
      <c r="E121" s="18"/>
      <c r="F121" s="227"/>
      <c r="G121" s="210"/>
      <c r="H121" s="6"/>
      <c r="I121" s="277"/>
      <c r="K121" s="260"/>
      <c r="L121" s="260"/>
      <c r="M121" s="260"/>
    </row>
    <row r="122" spans="1:13" s="9" customFormat="1" ht="27.95" customHeight="1" x14ac:dyDescent="0.25">
      <c r="A122" s="16"/>
      <c r="B122" s="275" t="s">
        <v>988</v>
      </c>
      <c r="C122" s="18"/>
      <c r="D122" s="276" t="s">
        <v>643</v>
      </c>
      <c r="E122" s="18"/>
      <c r="F122" s="227"/>
      <c r="G122" s="210"/>
      <c r="H122" s="6"/>
      <c r="I122" s="277"/>
      <c r="K122" s="260"/>
      <c r="L122" s="260"/>
      <c r="M122" s="260"/>
    </row>
    <row r="123" spans="1:13" s="9" customFormat="1" ht="27.95" customHeight="1" x14ac:dyDescent="0.25">
      <c r="A123" s="16"/>
      <c r="B123" s="275" t="s">
        <v>989</v>
      </c>
      <c r="C123" s="18"/>
      <c r="D123" s="276" t="s">
        <v>644</v>
      </c>
      <c r="E123" s="18"/>
      <c r="F123" s="227"/>
      <c r="G123" s="210"/>
      <c r="H123" s="6"/>
      <c r="I123" s="277"/>
      <c r="K123" s="260"/>
      <c r="L123" s="260"/>
      <c r="M123" s="260"/>
    </row>
    <row r="124" spans="1:13" s="9" customFormat="1" ht="27.95" customHeight="1" x14ac:dyDescent="0.25">
      <c r="A124" s="16"/>
      <c r="B124" s="275" t="s">
        <v>990</v>
      </c>
      <c r="C124" s="18"/>
      <c r="D124" s="276" t="s">
        <v>645</v>
      </c>
      <c r="E124" s="18"/>
      <c r="F124" s="227"/>
      <c r="G124" s="210"/>
      <c r="H124" s="6"/>
      <c r="I124" s="277"/>
      <c r="K124" s="260"/>
      <c r="L124" s="260"/>
      <c r="M124" s="260"/>
    </row>
    <row r="125" spans="1:13" s="9" customFormat="1" ht="9.9499999999999993" customHeight="1" x14ac:dyDescent="0.25">
      <c r="A125" s="16"/>
      <c r="B125" s="259"/>
      <c r="C125" s="18"/>
      <c r="D125" s="268"/>
      <c r="E125" s="18"/>
      <c r="F125" s="25"/>
      <c r="G125" s="210"/>
      <c r="H125" s="6"/>
      <c r="I125" s="277"/>
      <c r="K125" s="260"/>
      <c r="L125" s="260"/>
      <c r="M125" s="260"/>
    </row>
    <row r="126" spans="1:13" s="9" customFormat="1" ht="18" customHeight="1" x14ac:dyDescent="0.25">
      <c r="A126" s="16"/>
      <c r="B126" s="269" t="s">
        <v>991</v>
      </c>
      <c r="C126" s="30"/>
      <c r="D126" s="30" t="s">
        <v>646</v>
      </c>
      <c r="E126" s="18"/>
      <c r="F126" s="25"/>
      <c r="G126" s="210"/>
      <c r="H126" s="6"/>
      <c r="I126" s="277"/>
      <c r="K126" s="260"/>
      <c r="L126" s="260"/>
      <c r="M126" s="260"/>
    </row>
    <row r="127" spans="1:13" s="9" customFormat="1" ht="27.95" customHeight="1" x14ac:dyDescent="0.25">
      <c r="A127" s="16"/>
      <c r="B127" s="271" t="s">
        <v>992</v>
      </c>
      <c r="C127" s="265"/>
      <c r="D127" s="265" t="s">
        <v>1116</v>
      </c>
      <c r="E127" s="18"/>
      <c r="F127" s="227" t="str">
        <f>IFERROR(ROUND(AVERAGE(F129:F130),0),"")</f>
        <v/>
      </c>
      <c r="G127" s="210"/>
      <c r="H127" s="6"/>
      <c r="I127" s="278" t="str">
        <f>F127</f>
        <v/>
      </c>
      <c r="K127" s="260"/>
      <c r="L127" s="260"/>
      <c r="M127" s="260"/>
    </row>
    <row r="128" spans="1:13" s="9" customFormat="1" ht="9.9499999999999993" customHeight="1" x14ac:dyDescent="0.25">
      <c r="A128" s="16"/>
      <c r="B128" s="271"/>
      <c r="C128" s="265"/>
      <c r="D128" s="268"/>
      <c r="E128" s="18"/>
      <c r="F128" s="25"/>
      <c r="G128" s="210"/>
      <c r="H128" s="6"/>
      <c r="I128" s="277"/>
      <c r="K128" s="260"/>
      <c r="L128" s="260"/>
      <c r="M128" s="260"/>
    </row>
    <row r="129" spans="1:13" ht="27.95" customHeight="1" x14ac:dyDescent="0.25">
      <c r="A129" s="16"/>
      <c r="B129" s="275" t="s">
        <v>993</v>
      </c>
      <c r="C129" s="18"/>
      <c r="D129" s="276" t="s">
        <v>648</v>
      </c>
      <c r="E129" s="18"/>
      <c r="F129" s="227"/>
      <c r="G129" s="210"/>
    </row>
    <row r="130" spans="1:13" ht="27.95" customHeight="1" x14ac:dyDescent="0.25">
      <c r="A130" s="16"/>
      <c r="B130" s="275" t="s">
        <v>994</v>
      </c>
      <c r="C130" s="18"/>
      <c r="D130" s="276" t="s">
        <v>1117</v>
      </c>
      <c r="E130" s="18"/>
      <c r="F130" s="227"/>
      <c r="G130" s="210"/>
    </row>
    <row r="131" spans="1:13" s="9" customFormat="1" ht="9.9499999999999993" customHeight="1" x14ac:dyDescent="0.25">
      <c r="A131" s="16"/>
      <c r="B131" s="259"/>
      <c r="C131" s="18"/>
      <c r="D131" s="268"/>
      <c r="E131" s="18"/>
      <c r="F131" s="25"/>
      <c r="G131" s="210"/>
      <c r="H131" s="6"/>
      <c r="I131" s="277"/>
      <c r="K131" s="260"/>
      <c r="L131" s="260"/>
      <c r="M131" s="260"/>
    </row>
    <row r="132" spans="1:13" s="9" customFormat="1" ht="27.95" customHeight="1" x14ac:dyDescent="0.25">
      <c r="A132" s="16"/>
      <c r="B132" s="271" t="s">
        <v>995</v>
      </c>
      <c r="C132" s="265"/>
      <c r="D132" s="265" t="s">
        <v>1118</v>
      </c>
      <c r="E132" s="18"/>
      <c r="F132" s="227" t="str">
        <f>IFERROR(ROUND(AVERAGE(F134:F134),0),"")</f>
        <v/>
      </c>
      <c r="G132" s="210"/>
      <c r="H132" s="6"/>
      <c r="I132" s="278" t="str">
        <f>F132</f>
        <v/>
      </c>
      <c r="K132" s="260"/>
      <c r="L132" s="260"/>
      <c r="M132" s="260"/>
    </row>
    <row r="133" spans="1:13" s="9" customFormat="1" ht="9.9499999999999993" customHeight="1" x14ac:dyDescent="0.25">
      <c r="A133" s="16"/>
      <c r="B133" s="271"/>
      <c r="C133" s="265"/>
      <c r="D133" s="268"/>
      <c r="E133" s="18"/>
      <c r="F133" s="25"/>
      <c r="G133" s="210"/>
      <c r="H133" s="6"/>
      <c r="I133" s="277"/>
      <c r="K133" s="260"/>
      <c r="L133" s="260"/>
      <c r="M133" s="260"/>
    </row>
    <row r="134" spans="1:13" s="9" customFormat="1" ht="27.95" customHeight="1" x14ac:dyDescent="0.25">
      <c r="A134" s="16"/>
      <c r="B134" s="275" t="s">
        <v>996</v>
      </c>
      <c r="C134" s="18"/>
      <c r="D134" s="276" t="s">
        <v>1119</v>
      </c>
      <c r="E134" s="18"/>
      <c r="F134" s="227"/>
      <c r="G134" s="210"/>
      <c r="H134" s="6"/>
      <c r="I134" s="277"/>
      <c r="K134" s="260"/>
      <c r="L134" s="260"/>
      <c r="M134" s="260"/>
    </row>
    <row r="135" spans="1:13" s="9" customFormat="1" ht="9.9499999999999993" customHeight="1" x14ac:dyDescent="0.25">
      <c r="A135" s="16"/>
      <c r="B135" s="259"/>
      <c r="C135" s="18"/>
      <c r="D135" s="268"/>
      <c r="E135" s="18"/>
      <c r="F135" s="25"/>
      <c r="G135" s="210"/>
      <c r="H135" s="6"/>
      <c r="I135" s="277"/>
      <c r="K135" s="260"/>
      <c r="L135" s="260"/>
      <c r="M135" s="260"/>
    </row>
    <row r="136" spans="1:13" s="9" customFormat="1" ht="27.95" customHeight="1" x14ac:dyDescent="0.25">
      <c r="A136" s="16"/>
      <c r="B136" s="271" t="s">
        <v>997</v>
      </c>
      <c r="C136" s="265"/>
      <c r="D136" s="265" t="s">
        <v>657</v>
      </c>
      <c r="E136" s="18"/>
      <c r="F136" s="227" t="str">
        <f>IFERROR(ROUND(AVERAGE(F138:F139),0),"")</f>
        <v/>
      </c>
      <c r="G136" s="210"/>
      <c r="H136" s="6"/>
      <c r="I136" s="278" t="str">
        <f>F136</f>
        <v/>
      </c>
      <c r="K136" s="260"/>
      <c r="L136" s="260"/>
      <c r="M136" s="260"/>
    </row>
    <row r="137" spans="1:13" s="9" customFormat="1" ht="9.9499999999999993" customHeight="1" x14ac:dyDescent="0.25">
      <c r="A137" s="16"/>
      <c r="B137" s="271"/>
      <c r="C137" s="265"/>
      <c r="D137" s="268"/>
      <c r="E137" s="18"/>
      <c r="F137" s="25"/>
      <c r="G137" s="210"/>
      <c r="H137" s="6"/>
      <c r="I137" s="277"/>
      <c r="K137" s="260"/>
      <c r="L137" s="260"/>
      <c r="M137" s="260"/>
    </row>
    <row r="138" spans="1:13" s="9" customFormat="1" ht="27.95" customHeight="1" x14ac:dyDescent="0.25">
      <c r="A138" s="16"/>
      <c r="B138" s="275" t="s">
        <v>998</v>
      </c>
      <c r="C138" s="18"/>
      <c r="D138" s="276" t="s">
        <v>1120</v>
      </c>
      <c r="E138" s="18"/>
      <c r="F138" s="227"/>
      <c r="G138" s="210"/>
      <c r="H138" s="6"/>
      <c r="I138" s="277"/>
      <c r="K138" s="260"/>
      <c r="L138" s="260"/>
      <c r="M138" s="260"/>
    </row>
    <row r="139" spans="1:13" s="9" customFormat="1" ht="27.95" customHeight="1" x14ac:dyDescent="0.25">
      <c r="A139" s="16"/>
      <c r="B139" s="275" t="s">
        <v>999</v>
      </c>
      <c r="C139" s="18"/>
      <c r="D139" s="276" t="s">
        <v>1121</v>
      </c>
      <c r="E139" s="18"/>
      <c r="F139" s="227"/>
      <c r="G139" s="210"/>
      <c r="H139" s="6"/>
      <c r="I139" s="277"/>
      <c r="K139" s="260"/>
      <c r="L139" s="260"/>
      <c r="M139" s="260"/>
    </row>
    <row r="140" spans="1:13" s="9" customFormat="1" ht="9.9499999999999993" customHeight="1" x14ac:dyDescent="0.25">
      <c r="A140" s="16"/>
      <c r="B140" s="259"/>
      <c r="C140" s="18"/>
      <c r="D140" s="268"/>
      <c r="E140" s="18"/>
      <c r="F140" s="25"/>
      <c r="G140" s="210"/>
      <c r="H140" s="6"/>
      <c r="I140" s="277"/>
      <c r="K140" s="260"/>
      <c r="L140" s="260"/>
      <c r="M140" s="260"/>
    </row>
    <row r="141" spans="1:13" s="9" customFormat="1" ht="27.95" customHeight="1" x14ac:dyDescent="0.25">
      <c r="A141" s="16"/>
      <c r="B141" s="271" t="s">
        <v>1001</v>
      </c>
      <c r="C141" s="265"/>
      <c r="D141" s="265" t="s">
        <v>662</v>
      </c>
      <c r="E141" s="18"/>
      <c r="F141" s="227" t="str">
        <f>IFERROR(ROUND(AVERAGE(F143:F143),0),"")</f>
        <v/>
      </c>
      <c r="G141" s="210"/>
      <c r="H141" s="6"/>
      <c r="I141" s="278" t="str">
        <f>F141</f>
        <v/>
      </c>
      <c r="K141" s="260"/>
      <c r="L141" s="260"/>
      <c r="M141" s="260"/>
    </row>
    <row r="142" spans="1:13" s="9" customFormat="1" ht="9.9499999999999993" customHeight="1" x14ac:dyDescent="0.25">
      <c r="A142" s="16"/>
      <c r="B142" s="271"/>
      <c r="C142" s="265"/>
      <c r="D142" s="268"/>
      <c r="E142" s="18"/>
      <c r="F142" s="25"/>
      <c r="G142" s="210"/>
      <c r="H142" s="6"/>
      <c r="I142" s="277"/>
      <c r="K142" s="260"/>
      <c r="L142" s="260"/>
      <c r="M142" s="260"/>
    </row>
    <row r="143" spans="1:13" s="9" customFormat="1" ht="27.95" customHeight="1" x14ac:dyDescent="0.25">
      <c r="A143" s="16"/>
      <c r="B143" s="275" t="s">
        <v>1000</v>
      </c>
      <c r="C143" s="18"/>
      <c r="D143" s="276" t="s">
        <v>1122</v>
      </c>
      <c r="E143" s="18"/>
      <c r="F143" s="227"/>
      <c r="G143" s="210"/>
      <c r="H143" s="6"/>
      <c r="I143" s="277"/>
      <c r="K143" s="260"/>
      <c r="L143" s="260"/>
      <c r="M143" s="260"/>
    </row>
    <row r="144" spans="1:13" s="9" customFormat="1" ht="9.9499999999999993" customHeight="1" x14ac:dyDescent="0.25">
      <c r="A144" s="16"/>
      <c r="B144" s="259"/>
      <c r="C144" s="18"/>
      <c r="D144" s="268"/>
      <c r="E144" s="18"/>
      <c r="F144" s="25"/>
      <c r="G144" s="210"/>
      <c r="H144" s="6"/>
      <c r="I144" s="277"/>
      <c r="K144" s="260"/>
      <c r="L144" s="260"/>
      <c r="M144" s="260"/>
    </row>
    <row r="145" spans="1:13" s="9" customFormat="1" ht="27.95" customHeight="1" x14ac:dyDescent="0.25">
      <c r="A145" s="16"/>
      <c r="B145" s="271" t="s">
        <v>1002</v>
      </c>
      <c r="C145" s="265"/>
      <c r="D145" s="265" t="s">
        <v>668</v>
      </c>
      <c r="E145" s="18"/>
      <c r="F145" s="227" t="str">
        <f>IFERROR(ROUND(AVERAGE(F147:F150),0),"")</f>
        <v/>
      </c>
      <c r="G145" s="210"/>
      <c r="H145" s="6"/>
      <c r="I145" s="278" t="str">
        <f>F145</f>
        <v/>
      </c>
      <c r="K145" s="260"/>
      <c r="L145" s="260"/>
      <c r="M145" s="260"/>
    </row>
    <row r="146" spans="1:13" s="9" customFormat="1" ht="9.9499999999999993" customHeight="1" x14ac:dyDescent="0.25">
      <c r="A146" s="16"/>
      <c r="B146" s="271"/>
      <c r="C146" s="265"/>
      <c r="D146" s="268"/>
      <c r="E146" s="18"/>
      <c r="F146" s="25"/>
      <c r="G146" s="210"/>
      <c r="H146" s="6"/>
      <c r="I146" s="277"/>
      <c r="K146" s="260"/>
      <c r="L146" s="260"/>
      <c r="M146" s="260"/>
    </row>
    <row r="147" spans="1:13" s="9" customFormat="1" ht="27.95" customHeight="1" x14ac:dyDescent="0.25">
      <c r="A147" s="16"/>
      <c r="B147" s="275" t="s">
        <v>1003</v>
      </c>
      <c r="C147" s="18"/>
      <c r="D147" s="276" t="s">
        <v>669</v>
      </c>
      <c r="E147" s="18"/>
      <c r="F147" s="227"/>
      <c r="G147" s="210"/>
      <c r="H147" s="6"/>
      <c r="I147" s="277"/>
      <c r="K147" s="260"/>
      <c r="L147" s="260"/>
      <c r="M147" s="260"/>
    </row>
    <row r="148" spans="1:13" s="9" customFormat="1" ht="27.95" customHeight="1" x14ac:dyDescent="0.25">
      <c r="A148" s="16"/>
      <c r="B148" s="275" t="s">
        <v>1004</v>
      </c>
      <c r="C148" s="18"/>
      <c r="D148" s="276" t="s">
        <v>1123</v>
      </c>
      <c r="E148" s="18"/>
      <c r="F148" s="227"/>
      <c r="G148" s="210"/>
      <c r="H148" s="6"/>
      <c r="I148" s="277"/>
      <c r="K148" s="260"/>
      <c r="L148" s="260"/>
      <c r="M148" s="260"/>
    </row>
    <row r="149" spans="1:13" s="9" customFormat="1" ht="27.95" customHeight="1" x14ac:dyDescent="0.25">
      <c r="A149" s="16"/>
      <c r="B149" s="275" t="s">
        <v>1005</v>
      </c>
      <c r="C149" s="18"/>
      <c r="D149" s="276" t="s">
        <v>671</v>
      </c>
      <c r="E149" s="18"/>
      <c r="F149" s="227"/>
      <c r="G149" s="210"/>
      <c r="H149" s="6"/>
      <c r="I149" s="277"/>
      <c r="K149" s="260"/>
      <c r="L149" s="260"/>
      <c r="M149" s="260"/>
    </row>
    <row r="150" spans="1:13" s="9" customFormat="1" ht="27.95" customHeight="1" x14ac:dyDescent="0.25">
      <c r="A150" s="16"/>
      <c r="B150" s="275" t="s">
        <v>1006</v>
      </c>
      <c r="C150" s="18"/>
      <c r="D150" s="276" t="s">
        <v>1124</v>
      </c>
      <c r="E150" s="18"/>
      <c r="F150" s="227"/>
      <c r="G150" s="210"/>
      <c r="H150" s="6"/>
      <c r="I150" s="277"/>
      <c r="K150" s="260"/>
      <c r="L150" s="260"/>
      <c r="M150" s="260"/>
    </row>
    <row r="151" spans="1:13" s="9" customFormat="1" ht="9.9499999999999993" customHeight="1" x14ac:dyDescent="0.25">
      <c r="A151" s="16"/>
      <c r="B151" s="259"/>
      <c r="C151" s="18"/>
      <c r="D151" s="268"/>
      <c r="E151" s="18"/>
      <c r="F151" s="25"/>
      <c r="G151" s="210"/>
      <c r="H151" s="6"/>
      <c r="I151" s="277"/>
      <c r="K151" s="260"/>
      <c r="L151" s="260"/>
      <c r="M151" s="260"/>
    </row>
    <row r="152" spans="1:13" s="9" customFormat="1" ht="27.95" customHeight="1" x14ac:dyDescent="0.25">
      <c r="A152" s="16"/>
      <c r="B152" s="271" t="s">
        <v>1007</v>
      </c>
      <c r="C152" s="265"/>
      <c r="D152" s="265" t="s">
        <v>673</v>
      </c>
      <c r="E152" s="18"/>
      <c r="F152" s="227" t="str">
        <f>IFERROR(ROUND(AVERAGE(F154:F154),0),"")</f>
        <v/>
      </c>
      <c r="G152" s="210"/>
      <c r="H152" s="6"/>
      <c r="I152" s="278" t="str">
        <f>F152</f>
        <v/>
      </c>
      <c r="K152" s="260"/>
      <c r="L152" s="260"/>
      <c r="M152" s="260"/>
    </row>
    <row r="153" spans="1:13" s="9" customFormat="1" ht="9.9499999999999993" customHeight="1" x14ac:dyDescent="0.25">
      <c r="A153" s="16"/>
      <c r="B153" s="271"/>
      <c r="C153" s="265"/>
      <c r="D153" s="268"/>
      <c r="E153" s="18"/>
      <c r="F153" s="25"/>
      <c r="G153" s="210"/>
      <c r="H153" s="6"/>
      <c r="I153" s="277"/>
      <c r="K153" s="260"/>
      <c r="L153" s="260"/>
      <c r="M153" s="260"/>
    </row>
    <row r="154" spans="1:13" s="9" customFormat="1" ht="27.95" customHeight="1" x14ac:dyDescent="0.25">
      <c r="A154" s="16"/>
      <c r="B154" s="275" t="s">
        <v>1008</v>
      </c>
      <c r="C154" s="18"/>
      <c r="D154" s="276" t="s">
        <v>1125</v>
      </c>
      <c r="E154" s="18"/>
      <c r="F154" s="227"/>
      <c r="G154" s="210"/>
      <c r="H154" s="6"/>
      <c r="I154" s="277"/>
      <c r="K154" s="260"/>
      <c r="L154" s="260"/>
      <c r="M154" s="260"/>
    </row>
    <row r="155" spans="1:13" s="9" customFormat="1" ht="9.9499999999999993" customHeight="1" x14ac:dyDescent="0.25">
      <c r="A155" s="16"/>
      <c r="B155" s="259"/>
      <c r="C155" s="18"/>
      <c r="D155" s="268"/>
      <c r="E155" s="18"/>
      <c r="F155" s="25"/>
      <c r="G155" s="210"/>
      <c r="H155" s="6"/>
      <c r="I155" s="277"/>
      <c r="K155" s="260"/>
      <c r="L155" s="260"/>
      <c r="M155" s="260"/>
    </row>
    <row r="156" spans="1:13" s="9" customFormat="1" ht="27.95" customHeight="1" x14ac:dyDescent="0.25">
      <c r="A156" s="16"/>
      <c r="B156" s="271" t="s">
        <v>1009</v>
      </c>
      <c r="C156" s="265"/>
      <c r="D156" s="265" t="s">
        <v>679</v>
      </c>
      <c r="E156" s="18"/>
      <c r="F156" s="227" t="str">
        <f>IFERROR(ROUND(AVERAGE(F158:F159),0),"")</f>
        <v/>
      </c>
      <c r="G156" s="210"/>
      <c r="H156" s="6"/>
      <c r="I156" s="278" t="str">
        <f>F156</f>
        <v/>
      </c>
      <c r="K156" s="260"/>
      <c r="L156" s="260"/>
      <c r="M156" s="260"/>
    </row>
    <row r="157" spans="1:13" s="9" customFormat="1" ht="9.9499999999999993" customHeight="1" x14ac:dyDescent="0.25">
      <c r="A157" s="16"/>
      <c r="B157" s="271"/>
      <c r="C157" s="265"/>
      <c r="D157" s="268"/>
      <c r="E157" s="18"/>
      <c r="F157" s="25"/>
      <c r="G157" s="210"/>
      <c r="H157" s="6"/>
      <c r="I157" s="277"/>
      <c r="K157" s="260"/>
      <c r="L157" s="260"/>
      <c r="M157" s="260"/>
    </row>
    <row r="158" spans="1:13" s="9" customFormat="1" ht="27.95" customHeight="1" x14ac:dyDescent="0.25">
      <c r="A158" s="16"/>
      <c r="B158" s="275" t="s">
        <v>1010</v>
      </c>
      <c r="C158" s="18"/>
      <c r="D158" s="276" t="s">
        <v>1126</v>
      </c>
      <c r="E158" s="18"/>
      <c r="F158" s="227"/>
      <c r="G158" s="210"/>
      <c r="H158" s="6"/>
      <c r="I158" s="277"/>
      <c r="K158" s="260"/>
      <c r="L158" s="260"/>
      <c r="M158" s="260"/>
    </row>
    <row r="159" spans="1:13" s="9" customFormat="1" ht="27.95" customHeight="1" x14ac:dyDescent="0.25">
      <c r="A159" s="16"/>
      <c r="B159" s="275" t="s">
        <v>1011</v>
      </c>
      <c r="C159" s="18"/>
      <c r="D159" s="276" t="s">
        <v>1127</v>
      </c>
      <c r="E159" s="18"/>
      <c r="F159" s="227"/>
      <c r="G159" s="210"/>
      <c r="H159" s="6"/>
      <c r="I159" s="277"/>
      <c r="K159" s="260"/>
      <c r="L159" s="260"/>
      <c r="M159" s="260"/>
    </row>
    <row r="160" spans="1:13" s="9" customFormat="1" ht="9.9499999999999993" customHeight="1" x14ac:dyDescent="0.25">
      <c r="A160" s="16"/>
      <c r="B160" s="259"/>
      <c r="C160" s="18"/>
      <c r="D160" s="268"/>
      <c r="E160" s="18"/>
      <c r="F160" s="25"/>
      <c r="G160" s="210"/>
      <c r="H160" s="6"/>
      <c r="I160" s="277"/>
      <c r="K160" s="260"/>
      <c r="L160" s="260"/>
      <c r="M160" s="260"/>
    </row>
    <row r="161" spans="1:13" s="9" customFormat="1" ht="27.95" customHeight="1" x14ac:dyDescent="0.25">
      <c r="A161" s="16"/>
      <c r="B161" s="271" t="s">
        <v>1012</v>
      </c>
      <c r="C161" s="265"/>
      <c r="D161" s="265" t="s">
        <v>685</v>
      </c>
      <c r="E161" s="18"/>
      <c r="F161" s="227" t="str">
        <f>IFERROR(ROUND(AVERAGE(F163:F165),0),"")</f>
        <v/>
      </c>
      <c r="G161" s="210"/>
      <c r="H161" s="6"/>
      <c r="I161" s="278" t="str">
        <f>F161</f>
        <v/>
      </c>
      <c r="K161" s="260"/>
      <c r="L161" s="260"/>
      <c r="M161" s="260"/>
    </row>
    <row r="162" spans="1:13" s="9" customFormat="1" ht="9.9499999999999993" customHeight="1" x14ac:dyDescent="0.25">
      <c r="A162" s="16"/>
      <c r="B162" s="271"/>
      <c r="C162" s="265"/>
      <c r="D162" s="268"/>
      <c r="E162" s="18"/>
      <c r="F162" s="25"/>
      <c r="G162" s="210"/>
      <c r="H162" s="6"/>
      <c r="I162" s="277"/>
      <c r="K162" s="260"/>
      <c r="L162" s="260"/>
      <c r="M162" s="260"/>
    </row>
    <row r="163" spans="1:13" s="9" customFormat="1" ht="27.95" customHeight="1" x14ac:dyDescent="0.25">
      <c r="A163" s="16"/>
      <c r="B163" s="275" t="s">
        <v>1013</v>
      </c>
      <c r="C163" s="18"/>
      <c r="D163" s="276" t="s">
        <v>1128</v>
      </c>
      <c r="E163" s="18"/>
      <c r="F163" s="227"/>
      <c r="G163" s="210"/>
      <c r="H163" s="6"/>
      <c r="I163" s="277"/>
      <c r="K163" s="260"/>
      <c r="L163" s="260"/>
      <c r="M163" s="260"/>
    </row>
    <row r="164" spans="1:13" s="9" customFormat="1" ht="27.95" customHeight="1" x14ac:dyDescent="0.25">
      <c r="A164" s="16"/>
      <c r="B164" s="275" t="s">
        <v>1014</v>
      </c>
      <c r="C164" s="18"/>
      <c r="D164" s="276" t="s">
        <v>1129</v>
      </c>
      <c r="E164" s="18"/>
      <c r="F164" s="227"/>
      <c r="G164" s="210"/>
      <c r="H164" s="6"/>
      <c r="I164" s="277"/>
      <c r="K164" s="260"/>
      <c r="L164" s="260"/>
      <c r="M164" s="260"/>
    </row>
    <row r="165" spans="1:13" s="9" customFormat="1" ht="27.95" customHeight="1" x14ac:dyDescent="0.25">
      <c r="A165" s="16"/>
      <c r="B165" s="275" t="s">
        <v>1015</v>
      </c>
      <c r="C165" s="18"/>
      <c r="D165" s="276" t="s">
        <v>1130</v>
      </c>
      <c r="E165" s="18"/>
      <c r="F165" s="227"/>
      <c r="G165" s="210"/>
      <c r="H165" s="6"/>
      <c r="I165" s="277"/>
      <c r="K165" s="260"/>
      <c r="L165" s="260"/>
      <c r="M165" s="260"/>
    </row>
    <row r="166" spans="1:13" s="9" customFormat="1" ht="9.9499999999999993" customHeight="1" x14ac:dyDescent="0.25">
      <c r="A166" s="16"/>
      <c r="B166" s="259"/>
      <c r="C166" s="18"/>
      <c r="D166" s="268"/>
      <c r="E166" s="18"/>
      <c r="F166" s="25"/>
      <c r="G166" s="210"/>
      <c r="H166" s="6"/>
      <c r="I166" s="277"/>
      <c r="K166" s="260"/>
      <c r="L166" s="260"/>
      <c r="M166" s="260"/>
    </row>
    <row r="167" spans="1:13" s="9" customFormat="1" ht="27.95" customHeight="1" x14ac:dyDescent="0.25">
      <c r="A167" s="16"/>
      <c r="B167" s="271" t="s">
        <v>1016</v>
      </c>
      <c r="C167" s="265"/>
      <c r="D167" s="265" t="s">
        <v>1080</v>
      </c>
      <c r="E167" s="18"/>
      <c r="F167" s="227" t="str">
        <f>IFERROR(ROUND(AVERAGE(F169:F169),0),"")</f>
        <v/>
      </c>
      <c r="G167" s="210"/>
      <c r="H167" s="6"/>
      <c r="I167" s="278" t="str">
        <f>F167</f>
        <v/>
      </c>
      <c r="K167" s="260"/>
      <c r="L167" s="260"/>
      <c r="M167" s="260"/>
    </row>
    <row r="168" spans="1:13" s="9" customFormat="1" ht="9.9499999999999993" customHeight="1" x14ac:dyDescent="0.25">
      <c r="A168" s="16"/>
      <c r="B168" s="271"/>
      <c r="C168" s="265"/>
      <c r="D168" s="268"/>
      <c r="E168" s="18"/>
      <c r="F168" s="25"/>
      <c r="G168" s="210"/>
      <c r="H168" s="6"/>
      <c r="I168" s="277"/>
      <c r="K168" s="260"/>
      <c r="L168" s="260"/>
      <c r="M168" s="260"/>
    </row>
    <row r="169" spans="1:13" s="9" customFormat="1" ht="27.95" customHeight="1" x14ac:dyDescent="0.25">
      <c r="A169" s="16"/>
      <c r="B169" s="275" t="s">
        <v>1017</v>
      </c>
      <c r="C169" s="18"/>
      <c r="D169" s="276" t="s">
        <v>1131</v>
      </c>
      <c r="E169" s="18"/>
      <c r="F169" s="227"/>
      <c r="G169" s="210"/>
      <c r="H169" s="6"/>
      <c r="I169" s="277"/>
      <c r="K169" s="260"/>
      <c r="L169" s="260"/>
      <c r="M169" s="260"/>
    </row>
    <row r="170" spans="1:13" s="9" customFormat="1" ht="9.9499999999999993" customHeight="1" x14ac:dyDescent="0.25">
      <c r="A170" s="16"/>
      <c r="B170" s="259"/>
      <c r="C170" s="18"/>
      <c r="D170" s="268"/>
      <c r="E170" s="18"/>
      <c r="F170" s="25"/>
      <c r="G170" s="210"/>
      <c r="H170" s="6"/>
      <c r="I170" s="277"/>
      <c r="K170" s="260"/>
      <c r="L170" s="260"/>
      <c r="M170" s="260"/>
    </row>
    <row r="171" spans="1:13" s="9" customFormat="1" ht="27.95" customHeight="1" x14ac:dyDescent="0.25">
      <c r="A171" s="16"/>
      <c r="B171" s="271" t="s">
        <v>1018</v>
      </c>
      <c r="C171" s="265"/>
      <c r="D171" s="265" t="s">
        <v>696</v>
      </c>
      <c r="E171" s="18"/>
      <c r="F171" s="227" t="str">
        <f>IFERROR(ROUND(AVERAGE(F173:F175),0),"")</f>
        <v/>
      </c>
      <c r="G171" s="210"/>
      <c r="H171" s="6"/>
      <c r="I171" s="278" t="str">
        <f>F171</f>
        <v/>
      </c>
      <c r="K171" s="260"/>
      <c r="L171" s="260"/>
      <c r="M171" s="260"/>
    </row>
    <row r="172" spans="1:13" s="9" customFormat="1" ht="9.9499999999999993" customHeight="1" x14ac:dyDescent="0.25">
      <c r="A172" s="16"/>
      <c r="B172" s="271"/>
      <c r="C172" s="265"/>
      <c r="D172" s="268"/>
      <c r="E172" s="18"/>
      <c r="F172" s="25"/>
      <c r="G172" s="210"/>
      <c r="H172" s="6"/>
      <c r="I172" s="277"/>
      <c r="K172" s="260"/>
      <c r="L172" s="260"/>
      <c r="M172" s="260"/>
    </row>
    <row r="173" spans="1:13" s="9" customFormat="1" ht="27.95" customHeight="1" x14ac:dyDescent="0.25">
      <c r="A173" s="16"/>
      <c r="B173" s="275" t="s">
        <v>1019</v>
      </c>
      <c r="C173" s="18"/>
      <c r="D173" s="276" t="s">
        <v>1132</v>
      </c>
      <c r="E173" s="18"/>
      <c r="F173" s="227"/>
      <c r="G173" s="210"/>
      <c r="H173" s="6"/>
      <c r="I173" s="277"/>
      <c r="K173" s="260"/>
      <c r="L173" s="260"/>
      <c r="M173" s="260"/>
    </row>
    <row r="174" spans="1:13" s="9" customFormat="1" ht="27.95" customHeight="1" x14ac:dyDescent="0.25">
      <c r="A174" s="16"/>
      <c r="B174" s="275" t="s">
        <v>1020</v>
      </c>
      <c r="C174" s="18"/>
      <c r="D174" s="276" t="s">
        <v>1133</v>
      </c>
      <c r="E174" s="18"/>
      <c r="F174" s="227"/>
      <c r="G174" s="210"/>
      <c r="H174" s="6"/>
      <c r="I174" s="277"/>
      <c r="K174" s="260"/>
      <c r="L174" s="260"/>
      <c r="M174" s="260"/>
    </row>
    <row r="175" spans="1:13" s="9" customFormat="1" ht="27.95" customHeight="1" x14ac:dyDescent="0.25">
      <c r="A175" s="16"/>
      <c r="B175" s="275" t="s">
        <v>1021</v>
      </c>
      <c r="C175" s="18"/>
      <c r="D175" s="276" t="s">
        <v>1134</v>
      </c>
      <c r="E175" s="18"/>
      <c r="F175" s="227"/>
      <c r="G175" s="210"/>
      <c r="H175" s="6"/>
      <c r="I175" s="277"/>
      <c r="K175" s="260"/>
      <c r="L175" s="260"/>
      <c r="M175" s="260"/>
    </row>
    <row r="176" spans="1:13" s="9" customFormat="1" ht="9.9499999999999993" customHeight="1" x14ac:dyDescent="0.25">
      <c r="A176" s="16"/>
      <c r="B176" s="259"/>
      <c r="C176" s="18"/>
      <c r="D176" s="268"/>
      <c r="E176" s="18"/>
      <c r="F176" s="25"/>
      <c r="G176" s="210"/>
      <c r="H176" s="6"/>
      <c r="I176" s="277"/>
      <c r="K176" s="260"/>
      <c r="L176" s="260"/>
      <c r="M176" s="260"/>
    </row>
    <row r="177" spans="1:13" s="9" customFormat="1" ht="27.95" customHeight="1" x14ac:dyDescent="0.25">
      <c r="A177" s="16"/>
      <c r="B177" s="271" t="s">
        <v>1022</v>
      </c>
      <c r="C177" s="265"/>
      <c r="D177" s="265" t="s">
        <v>703</v>
      </c>
      <c r="E177" s="18"/>
      <c r="F177" s="227" t="str">
        <f>IFERROR(ROUND(AVERAGE(F179:F183),0),"")</f>
        <v/>
      </c>
      <c r="G177" s="210"/>
      <c r="H177" s="6"/>
      <c r="I177" s="278" t="str">
        <f>F177</f>
        <v/>
      </c>
      <c r="K177" s="260"/>
      <c r="L177" s="260"/>
      <c r="M177" s="260"/>
    </row>
    <row r="178" spans="1:13" s="9" customFormat="1" ht="9.9499999999999993" customHeight="1" x14ac:dyDescent="0.25">
      <c r="A178" s="16"/>
      <c r="B178" s="271"/>
      <c r="C178" s="265"/>
      <c r="D178" s="268"/>
      <c r="E178" s="18"/>
      <c r="F178" s="25"/>
      <c r="G178" s="210"/>
      <c r="H178" s="6"/>
      <c r="I178" s="277"/>
      <c r="K178" s="260"/>
      <c r="L178" s="260"/>
      <c r="M178" s="260"/>
    </row>
    <row r="179" spans="1:13" s="9" customFormat="1" ht="27.95" customHeight="1" x14ac:dyDescent="0.25">
      <c r="A179" s="16"/>
      <c r="B179" s="275" t="s">
        <v>1023</v>
      </c>
      <c r="C179" s="18"/>
      <c r="D179" s="276" t="s">
        <v>704</v>
      </c>
      <c r="E179" s="18"/>
      <c r="F179" s="227"/>
      <c r="G179" s="210"/>
      <c r="H179" s="6"/>
      <c r="I179" s="277"/>
      <c r="K179" s="260"/>
      <c r="L179" s="260"/>
      <c r="M179" s="260"/>
    </row>
    <row r="180" spans="1:13" s="9" customFormat="1" ht="27.95" customHeight="1" x14ac:dyDescent="0.25">
      <c r="A180" s="16"/>
      <c r="B180" s="275" t="s">
        <v>1024</v>
      </c>
      <c r="C180" s="18"/>
      <c r="D180" s="276" t="s">
        <v>705</v>
      </c>
      <c r="E180" s="18"/>
      <c r="F180" s="227"/>
      <c r="G180" s="210"/>
      <c r="H180" s="6"/>
      <c r="I180" s="277"/>
      <c r="K180" s="260"/>
      <c r="L180" s="260"/>
      <c r="M180" s="260"/>
    </row>
    <row r="181" spans="1:13" s="9" customFormat="1" ht="27.95" customHeight="1" x14ac:dyDescent="0.25">
      <c r="A181" s="16"/>
      <c r="B181" s="275" t="s">
        <v>1025</v>
      </c>
      <c r="C181" s="18"/>
      <c r="D181" s="276" t="s">
        <v>706</v>
      </c>
      <c r="E181" s="18"/>
      <c r="F181" s="227"/>
      <c r="G181" s="210"/>
      <c r="H181" s="6"/>
      <c r="I181" s="277"/>
      <c r="K181" s="260"/>
      <c r="L181" s="260"/>
      <c r="M181" s="260"/>
    </row>
    <row r="182" spans="1:13" s="9" customFormat="1" ht="27.95" customHeight="1" x14ac:dyDescent="0.25">
      <c r="A182" s="16"/>
      <c r="B182" s="275" t="s">
        <v>1026</v>
      </c>
      <c r="C182" s="18"/>
      <c r="D182" s="276" t="s">
        <v>1135</v>
      </c>
      <c r="E182" s="18"/>
      <c r="F182" s="227"/>
      <c r="G182" s="210"/>
      <c r="H182" s="6"/>
      <c r="I182" s="277"/>
      <c r="K182" s="260"/>
      <c r="L182" s="260"/>
      <c r="M182" s="260"/>
    </row>
    <row r="183" spans="1:13" s="9" customFormat="1" ht="27.95" customHeight="1" x14ac:dyDescent="0.25">
      <c r="A183" s="16"/>
      <c r="B183" s="275" t="s">
        <v>1027</v>
      </c>
      <c r="C183" s="18"/>
      <c r="D183" s="276" t="s">
        <v>708</v>
      </c>
      <c r="E183" s="18"/>
      <c r="F183" s="227"/>
      <c r="G183" s="210"/>
      <c r="H183" s="6"/>
      <c r="I183" s="277"/>
      <c r="K183" s="260"/>
      <c r="L183" s="260"/>
      <c r="M183" s="260"/>
    </row>
    <row r="184" spans="1:13" s="9" customFormat="1" ht="9.9499999999999993" customHeight="1" x14ac:dyDescent="0.25">
      <c r="A184" s="16"/>
      <c r="B184" s="259"/>
      <c r="C184" s="18"/>
      <c r="D184" s="268"/>
      <c r="E184" s="18"/>
      <c r="F184" s="25"/>
      <c r="G184" s="210"/>
      <c r="H184" s="6"/>
      <c r="I184" s="277"/>
      <c r="K184" s="260"/>
      <c r="L184" s="260"/>
      <c r="M184" s="260"/>
    </row>
    <row r="185" spans="1:13" s="9" customFormat="1" ht="27.95" customHeight="1" x14ac:dyDescent="0.25">
      <c r="A185" s="16"/>
      <c r="B185" s="271" t="s">
        <v>1028</v>
      </c>
      <c r="C185" s="265"/>
      <c r="D185" s="265" t="s">
        <v>709</v>
      </c>
      <c r="E185" s="18"/>
      <c r="F185" s="227" t="str">
        <f>IFERROR(ROUND(AVERAGE(F187:F191),0),"")</f>
        <v/>
      </c>
      <c r="G185" s="210"/>
      <c r="H185" s="6"/>
      <c r="I185" s="278" t="str">
        <f>F185</f>
        <v/>
      </c>
      <c r="K185" s="260"/>
      <c r="L185" s="260"/>
      <c r="M185" s="260"/>
    </row>
    <row r="186" spans="1:13" s="9" customFormat="1" ht="9.9499999999999993" customHeight="1" x14ac:dyDescent="0.25">
      <c r="A186" s="16"/>
      <c r="B186" s="271"/>
      <c r="C186" s="265"/>
      <c r="D186" s="268"/>
      <c r="E186" s="18"/>
      <c r="F186" s="25"/>
      <c r="G186" s="210"/>
      <c r="H186" s="6"/>
      <c r="I186" s="277"/>
      <c r="K186" s="260"/>
      <c r="L186" s="260"/>
      <c r="M186" s="260"/>
    </row>
    <row r="187" spans="1:13" s="9" customFormat="1" ht="27.95" customHeight="1" x14ac:dyDescent="0.25">
      <c r="A187" s="16"/>
      <c r="B187" s="275" t="s">
        <v>1029</v>
      </c>
      <c r="C187" s="18"/>
      <c r="D187" s="276" t="s">
        <v>710</v>
      </c>
      <c r="E187" s="18"/>
      <c r="F187" s="227"/>
      <c r="G187" s="210"/>
      <c r="H187" s="6"/>
      <c r="I187" s="277"/>
      <c r="K187" s="260"/>
      <c r="L187" s="260"/>
      <c r="M187" s="260"/>
    </row>
    <row r="188" spans="1:13" s="9" customFormat="1" ht="27.95" customHeight="1" x14ac:dyDescent="0.25">
      <c r="A188" s="16"/>
      <c r="B188" s="275" t="s">
        <v>1030</v>
      </c>
      <c r="C188" s="18"/>
      <c r="D188" s="276" t="s">
        <v>711</v>
      </c>
      <c r="E188" s="18"/>
      <c r="F188" s="227"/>
      <c r="G188" s="210"/>
      <c r="H188" s="6"/>
      <c r="I188" s="277"/>
      <c r="K188" s="260"/>
      <c r="L188" s="260"/>
      <c r="M188" s="260"/>
    </row>
    <row r="189" spans="1:13" s="9" customFormat="1" ht="27.95" customHeight="1" x14ac:dyDescent="0.25">
      <c r="A189" s="16"/>
      <c r="B189" s="275" t="s">
        <v>1031</v>
      </c>
      <c r="C189" s="18"/>
      <c r="D189" s="276" t="s">
        <v>712</v>
      </c>
      <c r="E189" s="18"/>
      <c r="F189" s="227"/>
      <c r="G189" s="210"/>
      <c r="H189" s="6"/>
      <c r="I189" s="277"/>
      <c r="K189" s="260"/>
      <c r="L189" s="260"/>
      <c r="M189" s="260"/>
    </row>
    <row r="190" spans="1:13" s="9" customFormat="1" ht="27.95" customHeight="1" x14ac:dyDescent="0.25">
      <c r="A190" s="16"/>
      <c r="B190" s="275" t="s">
        <v>1032</v>
      </c>
      <c r="C190" s="18"/>
      <c r="D190" s="276" t="s">
        <v>713</v>
      </c>
      <c r="E190" s="18"/>
      <c r="F190" s="227"/>
      <c r="G190" s="210"/>
      <c r="H190" s="6"/>
      <c r="I190" s="277"/>
      <c r="K190" s="260"/>
      <c r="L190" s="260"/>
      <c r="M190" s="260"/>
    </row>
    <row r="191" spans="1:13" s="9" customFormat="1" ht="27.95" customHeight="1" x14ac:dyDescent="0.25">
      <c r="A191" s="16"/>
      <c r="B191" s="275" t="s">
        <v>1033</v>
      </c>
      <c r="C191" s="18"/>
      <c r="D191" s="276" t="s">
        <v>714</v>
      </c>
      <c r="E191" s="18"/>
      <c r="F191" s="227"/>
      <c r="G191" s="210"/>
      <c r="H191" s="6"/>
      <c r="I191" s="277"/>
      <c r="K191" s="260"/>
      <c r="L191" s="260"/>
      <c r="M191" s="260"/>
    </row>
    <row r="192" spans="1:13" s="9" customFormat="1" ht="9.9499999999999993" customHeight="1" x14ac:dyDescent="0.25">
      <c r="A192" s="16"/>
      <c r="B192" s="259"/>
      <c r="C192" s="18"/>
      <c r="D192" s="268"/>
      <c r="E192" s="18"/>
      <c r="F192" s="25"/>
      <c r="G192" s="210"/>
      <c r="H192" s="6"/>
      <c r="I192" s="277"/>
      <c r="K192" s="260"/>
      <c r="L192" s="260"/>
      <c r="M192" s="260"/>
    </row>
    <row r="193" spans="1:13" s="9" customFormat="1" ht="27.95" customHeight="1" x14ac:dyDescent="0.25">
      <c r="A193" s="16"/>
      <c r="B193" s="271" t="s">
        <v>1034</v>
      </c>
      <c r="C193" s="265"/>
      <c r="D193" s="265" t="s">
        <v>715</v>
      </c>
      <c r="E193" s="18"/>
      <c r="F193" s="227" t="str">
        <f>IFERROR(ROUND(AVERAGE(F195:F197),0),"")</f>
        <v/>
      </c>
      <c r="G193" s="210"/>
      <c r="H193" s="6"/>
      <c r="I193" s="278" t="str">
        <f>F193</f>
        <v/>
      </c>
      <c r="K193" s="260"/>
      <c r="L193" s="260"/>
      <c r="M193" s="260"/>
    </row>
    <row r="194" spans="1:13" s="9" customFormat="1" ht="9.9499999999999993" customHeight="1" x14ac:dyDescent="0.25">
      <c r="A194" s="16"/>
      <c r="B194" s="271"/>
      <c r="C194" s="265"/>
      <c r="D194" s="268"/>
      <c r="E194" s="18"/>
      <c r="F194" s="25"/>
      <c r="G194" s="210"/>
      <c r="H194" s="6"/>
      <c r="I194" s="277"/>
      <c r="K194" s="260"/>
      <c r="L194" s="260"/>
      <c r="M194" s="260"/>
    </row>
    <row r="195" spans="1:13" s="9" customFormat="1" ht="27.95" customHeight="1" x14ac:dyDescent="0.25">
      <c r="A195" s="16"/>
      <c r="B195" s="275" t="s">
        <v>1035</v>
      </c>
      <c r="C195" s="18"/>
      <c r="D195" s="276" t="s">
        <v>1136</v>
      </c>
      <c r="E195" s="18"/>
      <c r="F195" s="227"/>
      <c r="G195" s="210"/>
      <c r="H195" s="6"/>
      <c r="I195" s="277"/>
      <c r="K195" s="260"/>
      <c r="L195" s="260"/>
      <c r="M195" s="260"/>
    </row>
    <row r="196" spans="1:13" s="9" customFormat="1" ht="27.95" customHeight="1" x14ac:dyDescent="0.25">
      <c r="A196" s="16"/>
      <c r="B196" s="275" t="s">
        <v>1036</v>
      </c>
      <c r="C196" s="18"/>
      <c r="D196" s="276" t="s">
        <v>1137</v>
      </c>
      <c r="E196" s="18"/>
      <c r="F196" s="227"/>
      <c r="G196" s="210"/>
      <c r="H196" s="6"/>
      <c r="I196" s="277"/>
      <c r="K196" s="260"/>
      <c r="L196" s="260"/>
      <c r="M196" s="260"/>
    </row>
    <row r="197" spans="1:13" s="9" customFormat="1" ht="27.95" customHeight="1" x14ac:dyDescent="0.25">
      <c r="A197" s="16"/>
      <c r="B197" s="275" t="s">
        <v>1037</v>
      </c>
      <c r="C197" s="18"/>
      <c r="D197" s="276" t="s">
        <v>1138</v>
      </c>
      <c r="E197" s="18"/>
      <c r="F197" s="227"/>
      <c r="G197" s="210"/>
      <c r="H197" s="6"/>
      <c r="I197" s="277"/>
      <c r="K197" s="260"/>
      <c r="L197" s="260"/>
      <c r="M197" s="260"/>
    </row>
    <row r="198" spans="1:13" s="9" customFormat="1" ht="9.9499999999999993" customHeight="1" x14ac:dyDescent="0.25">
      <c r="A198" s="16"/>
      <c r="B198" s="259"/>
      <c r="C198" s="18"/>
      <c r="D198" s="268"/>
      <c r="E198" s="18"/>
      <c r="F198" s="25"/>
      <c r="G198" s="210"/>
      <c r="H198" s="6"/>
      <c r="I198" s="277"/>
      <c r="K198" s="260"/>
      <c r="L198" s="260"/>
      <c r="M198" s="260"/>
    </row>
    <row r="199" spans="1:13" s="9" customFormat="1" ht="27.95" customHeight="1" x14ac:dyDescent="0.25">
      <c r="A199" s="16"/>
      <c r="B199" s="271" t="s">
        <v>1038</v>
      </c>
      <c r="C199" s="265"/>
      <c r="D199" s="265" t="s">
        <v>1090</v>
      </c>
      <c r="E199" s="18"/>
      <c r="F199" s="227" t="str">
        <f>IFERROR(ROUND(AVERAGE(F201:F206),0),"")</f>
        <v/>
      </c>
      <c r="G199" s="210"/>
      <c r="H199" s="6"/>
      <c r="I199" s="278" t="str">
        <f>F199</f>
        <v/>
      </c>
      <c r="K199" s="260"/>
      <c r="L199" s="260"/>
      <c r="M199" s="260"/>
    </row>
    <row r="200" spans="1:13" s="9" customFormat="1" ht="9.9499999999999993" customHeight="1" x14ac:dyDescent="0.25">
      <c r="A200" s="16"/>
      <c r="B200" s="259"/>
      <c r="C200" s="18"/>
      <c r="D200" s="268"/>
      <c r="E200" s="18"/>
      <c r="F200" s="25"/>
      <c r="G200" s="210"/>
      <c r="H200" s="6"/>
      <c r="I200" s="277"/>
      <c r="K200" s="260"/>
      <c r="L200" s="260"/>
      <c r="M200" s="260"/>
    </row>
    <row r="201" spans="1:13" s="9" customFormat="1" ht="27.95" customHeight="1" x14ac:dyDescent="0.25">
      <c r="A201" s="16"/>
      <c r="B201" s="275" t="s">
        <v>1039</v>
      </c>
      <c r="C201" s="18"/>
      <c r="D201" s="276" t="s">
        <v>1139</v>
      </c>
      <c r="E201" s="18"/>
      <c r="F201" s="227"/>
      <c r="G201" s="210"/>
      <c r="H201" s="6"/>
      <c r="I201" s="277"/>
      <c r="K201" s="260"/>
      <c r="L201" s="260"/>
      <c r="M201" s="260"/>
    </row>
    <row r="202" spans="1:13" s="9" customFormat="1" ht="27.95" customHeight="1" x14ac:dyDescent="0.25">
      <c r="A202" s="16"/>
      <c r="B202" s="275" t="s">
        <v>1040</v>
      </c>
      <c r="C202" s="18"/>
      <c r="D202" s="276" t="s">
        <v>1140</v>
      </c>
      <c r="E202" s="18"/>
      <c r="F202" s="227"/>
      <c r="G202" s="210"/>
      <c r="H202" s="6"/>
      <c r="I202" s="277"/>
      <c r="K202" s="260"/>
      <c r="L202" s="260"/>
      <c r="M202" s="260"/>
    </row>
    <row r="203" spans="1:13" s="9" customFormat="1" ht="27.95" customHeight="1" x14ac:dyDescent="0.25">
      <c r="A203" s="16"/>
      <c r="B203" s="275" t="s">
        <v>1041</v>
      </c>
      <c r="C203" s="18"/>
      <c r="D203" s="276" t="s">
        <v>1141</v>
      </c>
      <c r="E203" s="18"/>
      <c r="F203" s="227"/>
      <c r="G203" s="210"/>
      <c r="H203" s="6"/>
      <c r="I203" s="277"/>
      <c r="K203" s="260"/>
      <c r="L203" s="260"/>
      <c r="M203" s="260"/>
    </row>
    <row r="204" spans="1:13" s="9" customFormat="1" ht="27.95" customHeight="1" x14ac:dyDescent="0.25">
      <c r="A204" s="16"/>
      <c r="B204" s="275" t="s">
        <v>1042</v>
      </c>
      <c r="C204" s="18"/>
      <c r="D204" s="276" t="s">
        <v>1142</v>
      </c>
      <c r="E204" s="18"/>
      <c r="F204" s="227"/>
      <c r="G204" s="210"/>
      <c r="H204" s="6"/>
      <c r="I204" s="277"/>
      <c r="K204" s="260"/>
      <c r="L204" s="260"/>
      <c r="M204" s="260"/>
    </row>
    <row r="205" spans="1:13" s="9" customFormat="1" ht="27.95" customHeight="1" x14ac:dyDescent="0.25">
      <c r="A205" s="16"/>
      <c r="B205" s="275" t="s">
        <v>1043</v>
      </c>
      <c r="C205" s="18"/>
      <c r="D205" s="276" t="s">
        <v>1143</v>
      </c>
      <c r="E205" s="18"/>
      <c r="F205" s="227"/>
      <c r="G205" s="210"/>
      <c r="H205" s="6"/>
      <c r="I205" s="277"/>
      <c r="K205" s="260"/>
      <c r="L205" s="260"/>
      <c r="M205" s="260"/>
    </row>
    <row r="206" spans="1:13" s="9" customFormat="1" ht="27.95" customHeight="1" x14ac:dyDescent="0.25">
      <c r="A206" s="16"/>
      <c r="B206" s="275" t="s">
        <v>1044</v>
      </c>
      <c r="C206" s="18"/>
      <c r="D206" s="276" t="s">
        <v>1144</v>
      </c>
      <c r="E206" s="18"/>
      <c r="F206" s="227"/>
      <c r="G206" s="210"/>
      <c r="H206" s="6"/>
      <c r="I206" s="277"/>
      <c r="K206" s="260"/>
      <c r="L206" s="260"/>
      <c r="M206" s="260"/>
    </row>
    <row r="207" spans="1:13" s="9" customFormat="1" ht="9.9499999999999993" customHeight="1" x14ac:dyDescent="0.25">
      <c r="A207" s="16"/>
      <c r="B207" s="259"/>
      <c r="C207" s="18"/>
      <c r="D207" s="268"/>
      <c r="E207" s="18"/>
      <c r="F207" s="25"/>
      <c r="G207" s="210"/>
      <c r="H207" s="6"/>
      <c r="I207" s="277"/>
      <c r="K207" s="260"/>
      <c r="L207" s="260"/>
      <c r="M207" s="260"/>
    </row>
    <row r="208" spans="1:13" s="9" customFormat="1" ht="27.95" customHeight="1" x14ac:dyDescent="0.25">
      <c r="A208" s="16"/>
      <c r="B208" s="259"/>
      <c r="C208" s="18"/>
      <c r="D208" s="379" t="s">
        <v>1574</v>
      </c>
      <c r="E208" s="18"/>
      <c r="F208" s="378">
        <f>I208</f>
        <v>0</v>
      </c>
      <c r="G208" s="210"/>
      <c r="H208" s="6"/>
      <c r="I208" s="278">
        <f>COUNTIF(I$9:I$199,3)</f>
        <v>0</v>
      </c>
      <c r="K208" s="260"/>
      <c r="L208" s="260"/>
      <c r="M208" s="260"/>
    </row>
    <row r="209" spans="1:13" s="9" customFormat="1" ht="27.95" customHeight="1" x14ac:dyDescent="0.25">
      <c r="A209" s="16"/>
      <c r="B209" s="259"/>
      <c r="C209" s="18"/>
      <c r="D209" s="379" t="s">
        <v>1575</v>
      </c>
      <c r="E209" s="18"/>
      <c r="F209" s="262">
        <f>I209</f>
        <v>0</v>
      </c>
      <c r="G209" s="210"/>
      <c r="H209" s="6"/>
      <c r="I209" s="278">
        <f>COUNTIF(I$9:I$199,2)</f>
        <v>0</v>
      </c>
      <c r="K209" s="260"/>
      <c r="L209" s="260"/>
      <c r="M209" s="260"/>
    </row>
    <row r="210" spans="1:13" s="9" customFormat="1" ht="27.95" customHeight="1" x14ac:dyDescent="0.25">
      <c r="A210" s="16"/>
      <c r="B210" s="362"/>
      <c r="C210" s="366"/>
      <c r="D210" s="379" t="s">
        <v>1576</v>
      </c>
      <c r="E210" s="366"/>
      <c r="F210" s="365">
        <f>I210</f>
        <v>0</v>
      </c>
      <c r="G210" s="210"/>
      <c r="H210" s="6"/>
      <c r="I210" s="278">
        <f>COUNTIF(I$9:I$199,1)</f>
        <v>0</v>
      </c>
      <c r="K210" s="364"/>
      <c r="L210" s="364"/>
      <c r="M210" s="364"/>
    </row>
    <row r="211" spans="1:13" s="9" customFormat="1" ht="27.95" customHeight="1" x14ac:dyDescent="0.25">
      <c r="A211" s="16"/>
      <c r="B211" s="259"/>
      <c r="C211" s="18"/>
      <c r="D211" s="379" t="s">
        <v>1577</v>
      </c>
      <c r="E211" s="18"/>
      <c r="F211" s="261">
        <f>I211</f>
        <v>0</v>
      </c>
      <c r="G211" s="210"/>
      <c r="H211" s="6"/>
      <c r="I211" s="278">
        <f>COUNTIF(I$9:I$199,0)</f>
        <v>0</v>
      </c>
      <c r="K211" s="260"/>
      <c r="L211" s="260"/>
      <c r="M211" s="260"/>
    </row>
    <row r="212" spans="1:13" s="9" customFormat="1" ht="9.9499999999999993" customHeight="1" x14ac:dyDescent="0.25">
      <c r="A212" s="21"/>
      <c r="B212" s="131"/>
      <c r="C212" s="22"/>
      <c r="D212" s="273"/>
      <c r="E212" s="22"/>
      <c r="F212" s="274"/>
      <c r="G212" s="235"/>
      <c r="H212" s="6"/>
      <c r="I212" s="277"/>
      <c r="K212" s="260"/>
      <c r="L212" s="260"/>
      <c r="M212" s="260"/>
    </row>
  </sheetData>
  <sheetProtection algorithmName="SHA-512" hashValue="Wt7w1iPIwviEbJXo5ZTKizbmn930VWiNsdiad9/ItLQHdqpGdFcuTcHdOSrOH5XJ5UTLpcw/l/cVYA9c+y/FOg==" saltValue="MliwNlxmXsWnQ2h7KYk+KQ==" spinCount="100000" sheet="1" objects="1" scenarios="1"/>
  <mergeCells count="2">
    <mergeCell ref="B4:F4"/>
    <mergeCell ref="D6:F6"/>
  </mergeCells>
  <conditionalFormatting sqref="F198 F200">
    <cfRule type="cellIs" dxfId="23" priority="21" operator="equal">
      <formula>3</formula>
    </cfRule>
    <cfRule type="cellIs" dxfId="22" priority="22" operator="equal">
      <formula>2</formula>
    </cfRule>
    <cfRule type="cellIs" dxfId="21" priority="23" operator="equal">
      <formula>1</formula>
    </cfRule>
  </conditionalFormatting>
  <conditionalFormatting sqref="F11:F15">
    <cfRule type="cellIs" dxfId="20" priority="17" operator="equal">
      <formula>1</formula>
    </cfRule>
    <cfRule type="cellIs" dxfId="19" priority="18" operator="equal">
      <formula>3</formula>
    </cfRule>
    <cfRule type="cellIs" dxfId="18" priority="19" operator="equal">
      <formula>2</formula>
    </cfRule>
    <cfRule type="cellIs" dxfId="17" priority="20" operator="equal">
      <formula>0</formula>
    </cfRule>
  </conditionalFormatting>
  <conditionalFormatting sqref="F201:F206 F195:F197 F187:F191 F179:F183 F173:F175 F169 F163:F165 F158:F159 F154 F147:F150 F143 F138:F139 F134 F129:F130 F120:F124 F112:F116 F104:F108 F97:F100 F89:F93 F81:F85 F73:F77 F65:F69 F57:F61 F49:F53 F42:F44 F36:F38 F27:F32 F19:F23">
    <cfRule type="cellIs" dxfId="16" priority="12" operator="equal">
      <formula>1</formula>
    </cfRule>
    <cfRule type="cellIs" dxfId="15" priority="13" operator="equal">
      <formula>3</formula>
    </cfRule>
    <cfRule type="cellIs" dxfId="14" priority="14" operator="equal">
      <formula>2</formula>
    </cfRule>
    <cfRule type="cellIs" dxfId="13" priority="15" operator="equal">
      <formula>0</formula>
    </cfRule>
  </conditionalFormatting>
  <conditionalFormatting sqref="F9">
    <cfRule type="cellIs" dxfId="12" priority="7" operator="equal">
      <formula>1</formula>
    </cfRule>
    <cfRule type="cellIs" dxfId="11" priority="8" operator="equal">
      <formula>3</formula>
    </cfRule>
    <cfRule type="cellIs" dxfId="10" priority="9" operator="equal">
      <formula>2</formula>
    </cfRule>
    <cfRule type="cellIs" dxfId="9" priority="10" operator="equal">
      <formula>0</formula>
    </cfRule>
  </conditionalFormatting>
  <conditionalFormatting sqref="F199 F193 F185 F177 F171 F167 F161 F156 F152 F145 F141 F136 F132 F127 F118 F110 F102 F95 F87 F79 F71 F63 F55 F47 F40 F34 F25 F17">
    <cfRule type="cellIs" dxfId="8" priority="2" operator="equal">
      <formula>1</formula>
    </cfRule>
    <cfRule type="cellIs" dxfId="7" priority="3" operator="equal">
      <formula>3</formula>
    </cfRule>
    <cfRule type="cellIs" dxfId="6" priority="4" operator="equal">
      <formula>2</formula>
    </cfRule>
    <cfRule type="cellIs" dxfId="5" priority="5" operator="equal">
      <formula>0</formula>
    </cfRule>
  </conditionalFormatting>
  <dataValidations count="2">
    <dataValidation type="whole" allowBlank="1" showInputMessage="1" showErrorMessage="1" error="Geben Sie 1, 2 oder 3 ein!" sqref="F198 F200" xr:uid="{404C5557-7169-45BB-AC4A-79B8B7B5D018}">
      <formula1>1</formula1>
      <formula2>3</formula2>
    </dataValidation>
    <dataValidation type="whole" allowBlank="1" showInputMessage="1" showErrorMessage="1" error="Geben Sie einen Wert von 0 bis 3 ein!" sqref="F11:F15 F19:F23 F27:F32 F36:F38 F42:F44 F49:F53 F57:F61 F65:F69 F73:F77 F81:F85 F89:F93 F97:F100 F104:F108 F112:F116 F120:F124 F129:F130 F134 F138:F139 F143 F147:F150 F154 F158:F159 F163:F165 F169 F173:F175 F179:F183 F187:F191 F195:F197 F201:F206" xr:uid="{3A49F2C0-C9BE-4CA1-9E79-A3869218643F}">
      <formula1>0</formula1>
      <formula2>3</formula2>
    </dataValidation>
  </dataValidations>
  <printOptions horizontalCentered="1"/>
  <pageMargins left="0.39370078740157483" right="0.39370078740157483" top="1.5748031496062993" bottom="0.59055118110236227" header="0.39370078740157483" footer="0.31496062992125984"/>
  <pageSetup paperSize="9" scale="95" fitToHeight="0" orientation="landscape" r:id="rId1"/>
  <headerFooter>
    <oddHeader>&amp;L&amp;"Verdana,Standard"&amp;9&amp;G&amp;C&amp;"Verdana,Fett"&amp;12
IPMA Level A, B and C
Certification application
Self-assessment portfolio management&amp;R&amp;G</oddHeader>
    <oddFooter>&amp;L&amp;"Verdana,Standard"&amp;9© VZPM&amp;C&amp;"Verdana,Standard"&amp;9&amp;F&amp;R&amp;"Verdana,Standard"&amp;9&amp;A page &amp;P/&amp;N</oddFooter>
  </headerFooter>
  <ignoredErrors>
    <ignoredError sqref="B8 B46 B126" numberStoredAsText="1"/>
    <ignoredError sqref="B9 B17 B25 B34 B40 B47 B55 B63 B71 B79 B87 B95 B102 B110 B118 B127 B132 B136 B141 B145 B152 B156 B161 B167 B171 B177 B185 B193 B199" twoDigitTextYear="1"/>
    <ignoredError sqref="F9:F206" unlockedFormula="1"/>
  </ignoredErrors>
  <legacyDrawingHF r:id="rId2"/>
  <extLst>
    <ext xmlns:x14="http://schemas.microsoft.com/office/spreadsheetml/2009/9/main" uri="{78C0D931-6437-407d-A8EE-F0AAD7539E65}">
      <x14:conditionalFormattings>
        <x14:conditionalFormatting xmlns:xm="http://schemas.microsoft.com/office/excel/2006/main">
          <x14:cfRule type="notContainsText" priority="16" operator="notContains" id="{6F3EE823-A7DE-46CE-A279-2C244A42D388}">
            <xm:f>ISERROR(SEARCH("",F11))</xm:f>
            <xm:f>""</xm:f>
            <x14:dxf>
              <fill>
                <patternFill>
                  <bgColor theme="0"/>
                </patternFill>
              </fill>
            </x14:dxf>
          </x14:cfRule>
          <xm:sqref>F11:F15</xm:sqref>
        </x14:conditionalFormatting>
        <x14:conditionalFormatting xmlns:xm="http://schemas.microsoft.com/office/excel/2006/main">
          <x14:cfRule type="notContainsText" priority="11" operator="notContains" id="{DDE5839B-EB2B-4BDF-8B22-572003E00920}">
            <xm:f>ISERROR(SEARCH("",F19))</xm:f>
            <xm:f>""</xm:f>
            <x14:dxf>
              <fill>
                <patternFill>
                  <bgColor theme="0"/>
                </patternFill>
              </fill>
            </x14:dxf>
          </x14:cfRule>
          <xm:sqref>F201:F206 F195:F197 F187:F191 F179:F183 F173:F175 F169 F163:F165 F158:F159 F154 F147:F150 F143 F138:F139 F134 F129:F130 F120:F124 F112:F116 F104:F108 F97:F100 F89:F93 F81:F85 F73:F77 F65:F69 F57:F61 F49:F53 F42:F44 F36:F38 F27:F32 F19:F23</xm:sqref>
        </x14:conditionalFormatting>
        <x14:conditionalFormatting xmlns:xm="http://schemas.microsoft.com/office/excel/2006/main">
          <x14:cfRule type="notContainsText" priority="6" operator="notContains" id="{E23BAAF7-CFEA-49B4-90C9-7A9DC5C48D4F}">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 operator="notContains" id="{703EFF05-A056-4A67-80DB-953B482AFF5E}">
            <xm:f>ISERROR(SEARCH("",F17))</xm:f>
            <xm:f>""</xm:f>
            <x14:dxf>
              <fill>
                <patternFill>
                  <bgColor theme="0" tint="-0.14996795556505021"/>
                </patternFill>
              </fill>
            </x14:dxf>
          </x14:cfRule>
          <xm:sqref>F199 F193 F185 F177 F171 F167 F161 F156 F152 F145 F141 F136 F132 F127 F118 F110 F102 F95 F87 F79 F71 F63 F55 F47 F40 F34 F25 F17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U50"/>
  <sheetViews>
    <sheetView showGridLines="0" zoomScaleNormal="100" workbookViewId="0">
      <pane ySplit="5" topLeftCell="A6" activePane="bottomLeft" state="frozen"/>
      <selection pane="bottomLeft"/>
    </sheetView>
  </sheetViews>
  <sheetFormatPr baseColWidth="10" defaultColWidth="11.42578125" defaultRowHeight="11.25" x14ac:dyDescent="0.25"/>
  <cols>
    <col min="1" max="1" width="1.7109375" style="82" customWidth="1"/>
    <col min="2" max="2" width="3.7109375" style="253" customWidth="1"/>
    <col min="3" max="3" width="30.7109375" style="82" customWidth="1"/>
    <col min="4" max="4" width="36.7109375" style="82" customWidth="1"/>
    <col min="5" max="5" width="1.7109375" style="82" customWidth="1"/>
    <col min="6" max="9" width="42.7109375" style="82" customWidth="1"/>
    <col min="10" max="10" width="1.7109375" style="81" customWidth="1"/>
    <col min="11" max="11" width="1.7109375" style="80" customWidth="1"/>
    <col min="12" max="14" width="11.42578125" style="81"/>
    <col min="15" max="16384" width="11.42578125" style="82"/>
  </cols>
  <sheetData>
    <row r="1" spans="1:21" s="81" customFormat="1" ht="9.9499999999999993" customHeight="1" x14ac:dyDescent="0.25">
      <c r="A1" s="77"/>
      <c r="B1" s="251"/>
      <c r="C1" s="78"/>
      <c r="D1" s="78"/>
      <c r="E1" s="78"/>
      <c r="F1" s="78"/>
      <c r="G1" s="78"/>
      <c r="H1" s="78"/>
      <c r="I1" s="78"/>
      <c r="J1" s="79"/>
      <c r="K1" s="80"/>
      <c r="O1" s="82"/>
      <c r="P1" s="82"/>
      <c r="Q1" s="82"/>
      <c r="R1" s="82"/>
      <c r="S1" s="82"/>
      <c r="T1" s="82"/>
      <c r="U1" s="82"/>
    </row>
    <row r="2" spans="1:21" s="81" customFormat="1" ht="18" customHeight="1" x14ac:dyDescent="0.25">
      <c r="A2" s="83"/>
      <c r="B2" s="564" t="s">
        <v>1145</v>
      </c>
      <c r="C2" s="564"/>
      <c r="D2" s="564"/>
      <c r="E2" s="564"/>
      <c r="F2" s="564"/>
      <c r="G2" s="305"/>
      <c r="H2" s="305"/>
      <c r="I2" s="305"/>
      <c r="J2" s="84"/>
      <c r="K2" s="80"/>
      <c r="O2" s="82"/>
      <c r="P2" s="82"/>
      <c r="Q2" s="82"/>
      <c r="R2" s="82"/>
      <c r="S2" s="82"/>
      <c r="T2" s="82"/>
      <c r="U2" s="82"/>
    </row>
    <row r="3" spans="1:21" s="81" customFormat="1" ht="18" customHeight="1" x14ac:dyDescent="0.25">
      <c r="A3" s="83"/>
      <c r="B3" s="249"/>
      <c r="C3" s="95"/>
      <c r="D3" s="95"/>
      <c r="E3" s="95"/>
      <c r="F3" s="566" t="s">
        <v>1148</v>
      </c>
      <c r="G3" s="566"/>
      <c r="H3" s="566"/>
      <c r="I3" s="566"/>
      <c r="J3" s="84"/>
      <c r="K3" s="80"/>
      <c r="O3" s="82"/>
      <c r="P3" s="82"/>
      <c r="Q3" s="82"/>
      <c r="R3" s="82"/>
      <c r="S3" s="82"/>
      <c r="T3" s="82"/>
      <c r="U3" s="82"/>
    </row>
    <row r="4" spans="1:21" s="81" customFormat="1" ht="18" customHeight="1" x14ac:dyDescent="0.25">
      <c r="A4" s="83"/>
      <c r="B4" s="249"/>
      <c r="C4" s="95" t="s">
        <v>1149</v>
      </c>
      <c r="D4" s="95" t="s">
        <v>1150</v>
      </c>
      <c r="E4" s="95"/>
      <c r="F4" s="307">
        <v>1</v>
      </c>
      <c r="G4" s="307">
        <v>2</v>
      </c>
      <c r="H4" s="307">
        <v>3</v>
      </c>
      <c r="I4" s="307">
        <v>4</v>
      </c>
      <c r="J4" s="84"/>
      <c r="K4" s="80"/>
      <c r="O4" s="82"/>
      <c r="P4" s="82"/>
      <c r="Q4" s="82"/>
      <c r="R4" s="82"/>
      <c r="S4" s="82"/>
      <c r="T4" s="82"/>
      <c r="U4" s="82"/>
    </row>
    <row r="5" spans="1:21" s="81" customFormat="1" ht="9.9499999999999993" customHeight="1" x14ac:dyDescent="0.25">
      <c r="A5" s="83"/>
      <c r="B5" s="249"/>
      <c r="C5" s="95"/>
      <c r="D5" s="95"/>
      <c r="E5" s="95"/>
      <c r="F5" s="307"/>
      <c r="G5" s="307"/>
      <c r="H5" s="307"/>
      <c r="I5" s="307"/>
      <c r="J5" s="84"/>
      <c r="K5" s="80"/>
      <c r="O5" s="82"/>
      <c r="P5" s="82"/>
      <c r="Q5" s="82"/>
      <c r="R5" s="82"/>
      <c r="S5" s="82"/>
      <c r="T5" s="82"/>
      <c r="U5" s="82"/>
    </row>
    <row r="6" spans="1:21" s="81" customFormat="1" ht="63.95" customHeight="1" x14ac:dyDescent="0.25">
      <c r="A6" s="83"/>
      <c r="B6" s="565">
        <v>1</v>
      </c>
      <c r="C6" s="561" t="s">
        <v>1151</v>
      </c>
      <c r="D6" s="94" t="s">
        <v>1152</v>
      </c>
      <c r="E6" s="75"/>
      <c r="F6" s="308" t="s">
        <v>1195</v>
      </c>
      <c r="G6" s="308" t="s">
        <v>1196</v>
      </c>
      <c r="H6" s="308" t="s">
        <v>1197</v>
      </c>
      <c r="I6" s="308" t="s">
        <v>1198</v>
      </c>
      <c r="J6" s="84"/>
      <c r="K6" s="80"/>
      <c r="L6" s="254"/>
      <c r="M6" s="254"/>
      <c r="N6" s="254"/>
      <c r="O6" s="255"/>
      <c r="P6" s="255"/>
      <c r="Q6" s="255"/>
      <c r="R6" s="255"/>
      <c r="S6" s="255"/>
      <c r="T6" s="82"/>
      <c r="U6" s="82"/>
    </row>
    <row r="7" spans="1:21" s="81" customFormat="1" ht="39.950000000000003" customHeight="1" x14ac:dyDescent="0.25">
      <c r="A7" s="83"/>
      <c r="B7" s="565"/>
      <c r="C7" s="561"/>
      <c r="D7" s="94" t="s">
        <v>1153</v>
      </c>
      <c r="E7" s="75"/>
      <c r="F7" s="308" t="s">
        <v>1199</v>
      </c>
      <c r="G7" s="308" t="s">
        <v>1200</v>
      </c>
      <c r="H7" s="308" t="s">
        <v>1201</v>
      </c>
      <c r="I7" s="308" t="s">
        <v>1202</v>
      </c>
      <c r="J7" s="84"/>
      <c r="K7" s="80"/>
      <c r="L7" s="254"/>
      <c r="M7" s="254"/>
      <c r="N7" s="254"/>
      <c r="O7" s="255"/>
      <c r="P7" s="255"/>
      <c r="Q7" s="255"/>
      <c r="R7" s="255"/>
      <c r="S7" s="255"/>
      <c r="T7" s="82"/>
      <c r="U7" s="82"/>
    </row>
    <row r="8" spans="1:21" s="81" customFormat="1" ht="39.950000000000003" customHeight="1" x14ac:dyDescent="0.25">
      <c r="A8" s="83"/>
      <c r="B8" s="565"/>
      <c r="C8" s="561"/>
      <c r="D8" s="94" t="s">
        <v>1154</v>
      </c>
      <c r="E8" s="75"/>
      <c r="F8" s="308" t="s">
        <v>1203</v>
      </c>
      <c r="G8" s="308" t="s">
        <v>1204</v>
      </c>
      <c r="H8" s="308" t="s">
        <v>1205</v>
      </c>
      <c r="I8" s="308" t="s">
        <v>1206</v>
      </c>
      <c r="J8" s="84"/>
      <c r="K8" s="80"/>
      <c r="L8" s="254"/>
      <c r="M8" s="254"/>
      <c r="N8" s="254"/>
      <c r="O8" s="255"/>
      <c r="P8" s="255"/>
      <c r="Q8" s="255"/>
      <c r="R8" s="255"/>
      <c r="S8" s="255"/>
      <c r="T8" s="82"/>
      <c r="U8" s="82"/>
    </row>
    <row r="9" spans="1:21" s="81" customFormat="1" ht="51.95" customHeight="1" x14ac:dyDescent="0.25">
      <c r="A9" s="83"/>
      <c r="B9" s="565"/>
      <c r="C9" s="561"/>
      <c r="D9" s="94" t="s">
        <v>1155</v>
      </c>
      <c r="E9" s="75"/>
      <c r="F9" s="308" t="s">
        <v>1207</v>
      </c>
      <c r="G9" s="308" t="s">
        <v>1208</v>
      </c>
      <c r="H9" s="308" t="s">
        <v>1209</v>
      </c>
      <c r="I9" s="308" t="s">
        <v>1210</v>
      </c>
      <c r="J9" s="84"/>
      <c r="K9" s="80"/>
      <c r="L9" s="254"/>
      <c r="M9" s="254"/>
      <c r="N9" s="254"/>
      <c r="O9" s="255"/>
      <c r="P9" s="255"/>
      <c r="Q9" s="255"/>
      <c r="R9" s="255"/>
      <c r="S9" s="255"/>
      <c r="T9" s="82"/>
      <c r="U9" s="82"/>
    </row>
    <row r="10" spans="1:21" s="81" customFormat="1" x14ac:dyDescent="0.25">
      <c r="A10" s="83"/>
      <c r="B10" s="250"/>
      <c r="C10" s="87"/>
      <c r="D10" s="95"/>
      <c r="E10" s="95"/>
      <c r="F10" s="309"/>
      <c r="G10" s="309"/>
      <c r="H10" s="309"/>
      <c r="I10" s="309"/>
      <c r="J10" s="84"/>
      <c r="K10" s="80"/>
      <c r="L10" s="254"/>
      <c r="M10" s="254"/>
      <c r="N10" s="254"/>
      <c r="O10" s="255"/>
      <c r="P10" s="255"/>
      <c r="Q10" s="255"/>
      <c r="R10" s="255"/>
      <c r="S10" s="255"/>
      <c r="T10" s="82"/>
      <c r="U10" s="82"/>
    </row>
    <row r="11" spans="1:21" s="81" customFormat="1" ht="63.95" customHeight="1" x14ac:dyDescent="0.25">
      <c r="A11" s="83"/>
      <c r="B11" s="565">
        <v>2</v>
      </c>
      <c r="C11" s="561" t="s">
        <v>1156</v>
      </c>
      <c r="D11" s="94" t="s">
        <v>1157</v>
      </c>
      <c r="E11" s="75"/>
      <c r="F11" s="308" t="s">
        <v>1211</v>
      </c>
      <c r="G11" s="308" t="s">
        <v>1212</v>
      </c>
      <c r="H11" s="308" t="s">
        <v>1213</v>
      </c>
      <c r="I11" s="308" t="s">
        <v>1214</v>
      </c>
      <c r="J11" s="84"/>
      <c r="K11" s="80"/>
      <c r="L11" s="254"/>
      <c r="M11" s="563"/>
      <c r="N11" s="563"/>
      <c r="O11" s="563"/>
      <c r="P11" s="563"/>
      <c r="Q11" s="563"/>
      <c r="R11" s="563"/>
      <c r="S11" s="563"/>
      <c r="T11" s="82"/>
      <c r="U11" s="82"/>
    </row>
    <row r="12" spans="1:21" s="81" customFormat="1" ht="51.95" customHeight="1" x14ac:dyDescent="0.25">
      <c r="A12" s="83"/>
      <c r="B12" s="565"/>
      <c r="C12" s="561"/>
      <c r="D12" s="306" t="s">
        <v>1158</v>
      </c>
      <c r="E12" s="75"/>
      <c r="F12" s="308" t="s">
        <v>1215</v>
      </c>
      <c r="G12" s="308" t="s">
        <v>1216</v>
      </c>
      <c r="H12" s="308" t="s">
        <v>1217</v>
      </c>
      <c r="I12" s="308" t="s">
        <v>1218</v>
      </c>
      <c r="J12" s="84"/>
      <c r="K12" s="80"/>
      <c r="L12" s="254"/>
      <c r="M12" s="304"/>
      <c r="N12" s="304"/>
      <c r="O12" s="304"/>
      <c r="P12" s="304"/>
      <c r="Q12" s="304"/>
      <c r="R12" s="304"/>
      <c r="S12" s="304"/>
      <c r="T12" s="82"/>
      <c r="U12" s="82"/>
    </row>
    <row r="13" spans="1:21" s="81" customFormat="1" x14ac:dyDescent="0.25">
      <c r="A13" s="83"/>
      <c r="B13" s="250"/>
      <c r="C13" s="87"/>
      <c r="D13" s="95"/>
      <c r="E13" s="95"/>
      <c r="F13" s="309"/>
      <c r="G13" s="309"/>
      <c r="H13" s="309"/>
      <c r="I13" s="309"/>
      <c r="J13" s="84"/>
      <c r="K13" s="80"/>
      <c r="L13" s="254"/>
      <c r="M13" s="563"/>
      <c r="N13" s="563"/>
      <c r="O13" s="563"/>
      <c r="P13" s="563"/>
      <c r="Q13" s="563"/>
      <c r="R13" s="563"/>
      <c r="S13" s="563"/>
      <c r="T13" s="82"/>
      <c r="U13" s="82"/>
    </row>
    <row r="14" spans="1:21" s="81" customFormat="1" ht="18" customHeight="1" x14ac:dyDescent="0.25">
      <c r="A14" s="83"/>
      <c r="B14" s="565">
        <v>3</v>
      </c>
      <c r="C14" s="561" t="s">
        <v>1159</v>
      </c>
      <c r="D14" s="323" t="s">
        <v>1160</v>
      </c>
      <c r="E14" s="95"/>
      <c r="F14" s="324" t="s">
        <v>1543</v>
      </c>
      <c r="G14" s="324" t="s">
        <v>1544</v>
      </c>
      <c r="H14" s="324" t="s">
        <v>1545</v>
      </c>
      <c r="I14" s="324" t="s">
        <v>1546</v>
      </c>
      <c r="J14" s="84"/>
      <c r="K14" s="80"/>
      <c r="L14" s="254"/>
      <c r="M14" s="563"/>
      <c r="N14" s="563"/>
      <c r="O14" s="563"/>
      <c r="P14" s="563"/>
      <c r="Q14" s="563"/>
      <c r="R14" s="563"/>
      <c r="S14" s="563"/>
      <c r="T14" s="82"/>
      <c r="U14" s="82"/>
    </row>
    <row r="15" spans="1:21" s="81" customFormat="1" ht="18" customHeight="1" x14ac:dyDescent="0.25">
      <c r="A15" s="83"/>
      <c r="B15" s="565"/>
      <c r="C15" s="561"/>
      <c r="D15" s="323" t="s">
        <v>1161</v>
      </c>
      <c r="E15" s="95"/>
      <c r="F15" s="324" t="s">
        <v>1219</v>
      </c>
      <c r="G15" s="324" t="s">
        <v>1220</v>
      </c>
      <c r="H15" s="324" t="s">
        <v>1221</v>
      </c>
      <c r="I15" s="324" t="s">
        <v>1222</v>
      </c>
      <c r="J15" s="84"/>
      <c r="K15" s="80"/>
      <c r="L15" s="254"/>
      <c r="M15" s="304"/>
      <c r="N15" s="304"/>
      <c r="O15" s="304"/>
      <c r="P15" s="304"/>
      <c r="Q15" s="304"/>
      <c r="R15" s="304"/>
      <c r="S15" s="304"/>
      <c r="T15" s="82"/>
      <c r="U15" s="82"/>
    </row>
    <row r="16" spans="1:21" s="81" customFormat="1" ht="75.95" customHeight="1" x14ac:dyDescent="0.25">
      <c r="A16" s="83"/>
      <c r="B16" s="565"/>
      <c r="C16" s="561"/>
      <c r="D16" s="94" t="s">
        <v>1162</v>
      </c>
      <c r="E16" s="75"/>
      <c r="F16" s="308" t="s">
        <v>1223</v>
      </c>
      <c r="G16" s="308" t="s">
        <v>1224</v>
      </c>
      <c r="H16" s="308" t="s">
        <v>1225</v>
      </c>
      <c r="I16" s="308" t="s">
        <v>1226</v>
      </c>
      <c r="J16" s="84"/>
      <c r="K16" s="80"/>
      <c r="L16" s="254"/>
      <c r="M16" s="304"/>
      <c r="N16" s="304"/>
      <c r="O16" s="304"/>
      <c r="P16" s="304"/>
      <c r="Q16" s="304"/>
      <c r="R16" s="304"/>
      <c r="S16" s="304"/>
      <c r="T16" s="82"/>
      <c r="U16" s="82"/>
    </row>
    <row r="17" spans="1:21" s="81" customFormat="1" ht="39.950000000000003" customHeight="1" x14ac:dyDescent="0.25">
      <c r="A17" s="83"/>
      <c r="B17" s="565"/>
      <c r="C17" s="561"/>
      <c r="D17" s="94" t="s">
        <v>1163</v>
      </c>
      <c r="E17" s="75"/>
      <c r="F17" s="308" t="s">
        <v>1227</v>
      </c>
      <c r="G17" s="308">
        <v>44</v>
      </c>
      <c r="H17" s="308" t="s">
        <v>1229</v>
      </c>
      <c r="I17" s="308" t="s">
        <v>1230</v>
      </c>
      <c r="J17" s="84"/>
      <c r="K17" s="80"/>
      <c r="L17" s="254"/>
      <c r="M17" s="304"/>
      <c r="N17" s="304"/>
      <c r="O17" s="304"/>
      <c r="P17" s="304"/>
      <c r="Q17" s="304"/>
      <c r="R17" s="304"/>
      <c r="S17" s="304"/>
      <c r="T17" s="82"/>
      <c r="U17" s="82"/>
    </row>
    <row r="18" spans="1:21" s="81" customFormat="1" ht="39.950000000000003" customHeight="1" x14ac:dyDescent="0.25">
      <c r="A18" s="83"/>
      <c r="B18" s="565"/>
      <c r="C18" s="561"/>
      <c r="D18" s="94" t="s">
        <v>1164</v>
      </c>
      <c r="E18" s="75"/>
      <c r="F18" s="308" t="s">
        <v>1231</v>
      </c>
      <c r="G18" s="308" t="s">
        <v>1232</v>
      </c>
      <c r="H18" s="308" t="s">
        <v>1233</v>
      </c>
      <c r="I18" s="308" t="s">
        <v>1234</v>
      </c>
      <c r="J18" s="84"/>
      <c r="K18" s="80"/>
      <c r="L18" s="254"/>
      <c r="M18" s="304"/>
      <c r="N18" s="304"/>
      <c r="O18" s="304"/>
      <c r="P18" s="304"/>
      <c r="Q18" s="304"/>
      <c r="R18" s="304"/>
      <c r="S18" s="304"/>
      <c r="T18" s="82"/>
      <c r="U18" s="82"/>
    </row>
    <row r="19" spans="1:21" s="81" customFormat="1" x14ac:dyDescent="0.25">
      <c r="A19" s="83"/>
      <c r="B19" s="250"/>
      <c r="C19" s="87"/>
      <c r="D19" s="95"/>
      <c r="E19" s="95"/>
      <c r="F19" s="309"/>
      <c r="G19" s="309"/>
      <c r="H19" s="309"/>
      <c r="I19" s="309"/>
      <c r="J19" s="84"/>
      <c r="K19" s="80"/>
      <c r="L19" s="254"/>
      <c r="M19" s="563"/>
      <c r="N19" s="563"/>
      <c r="O19" s="563"/>
      <c r="P19" s="563"/>
      <c r="Q19" s="563"/>
      <c r="R19" s="563"/>
      <c r="S19" s="563"/>
      <c r="T19" s="82"/>
      <c r="U19" s="82"/>
    </row>
    <row r="20" spans="1:21" s="81" customFormat="1" ht="51.95" customHeight="1" x14ac:dyDescent="0.25">
      <c r="A20" s="83"/>
      <c r="B20" s="562">
        <v>4</v>
      </c>
      <c r="C20" s="561" t="s">
        <v>1165</v>
      </c>
      <c r="D20" s="94" t="s">
        <v>1166</v>
      </c>
      <c r="E20" s="75"/>
      <c r="F20" s="308" t="s">
        <v>1235</v>
      </c>
      <c r="G20" s="308" t="s">
        <v>1236</v>
      </c>
      <c r="H20" s="308" t="s">
        <v>1237</v>
      </c>
      <c r="I20" s="308" t="s">
        <v>1238</v>
      </c>
      <c r="J20" s="84"/>
      <c r="K20" s="80"/>
      <c r="L20" s="254"/>
      <c r="M20" s="563"/>
      <c r="N20" s="563"/>
      <c r="O20" s="563"/>
      <c r="P20" s="563"/>
      <c r="Q20" s="563"/>
      <c r="R20" s="563"/>
      <c r="S20" s="563"/>
      <c r="T20" s="82"/>
      <c r="U20" s="82"/>
    </row>
    <row r="21" spans="1:21" s="81" customFormat="1" ht="51.95" customHeight="1" x14ac:dyDescent="0.25">
      <c r="A21" s="83"/>
      <c r="B21" s="562"/>
      <c r="C21" s="561"/>
      <c r="D21" s="94" t="s">
        <v>1167</v>
      </c>
      <c r="E21" s="75"/>
      <c r="F21" s="308" t="s">
        <v>1239</v>
      </c>
      <c r="G21" s="308" t="s">
        <v>1240</v>
      </c>
      <c r="H21" s="308" t="s">
        <v>1241</v>
      </c>
      <c r="I21" s="308" t="s">
        <v>1242</v>
      </c>
      <c r="J21" s="84"/>
      <c r="K21" s="80"/>
      <c r="L21" s="254"/>
      <c r="M21" s="304"/>
      <c r="N21" s="304"/>
      <c r="O21" s="304"/>
      <c r="P21" s="304"/>
      <c r="Q21" s="304"/>
      <c r="R21" s="304"/>
      <c r="S21" s="304"/>
      <c r="T21" s="82"/>
      <c r="U21" s="82"/>
    </row>
    <row r="22" spans="1:21" s="81" customFormat="1" ht="51.95" customHeight="1" x14ac:dyDescent="0.25">
      <c r="A22" s="83"/>
      <c r="B22" s="562"/>
      <c r="C22" s="561"/>
      <c r="D22" s="94" t="s">
        <v>1168</v>
      </c>
      <c r="E22" s="75"/>
      <c r="F22" s="308" t="s">
        <v>1243</v>
      </c>
      <c r="G22" s="308" t="s">
        <v>1244</v>
      </c>
      <c r="H22" s="308" t="s">
        <v>1245</v>
      </c>
      <c r="I22" s="308" t="s">
        <v>1246</v>
      </c>
      <c r="J22" s="84"/>
      <c r="K22" s="80"/>
      <c r="L22" s="254"/>
      <c r="M22" s="304"/>
      <c r="N22" s="304"/>
      <c r="O22" s="304"/>
      <c r="P22" s="304"/>
      <c r="Q22" s="304"/>
      <c r="R22" s="304"/>
      <c r="S22" s="304"/>
      <c r="T22" s="82"/>
      <c r="U22" s="82"/>
    </row>
    <row r="23" spans="1:21" s="81" customFormat="1" x14ac:dyDescent="0.25">
      <c r="A23" s="83"/>
      <c r="B23" s="250"/>
      <c r="C23" s="87"/>
      <c r="D23" s="95"/>
      <c r="E23" s="95"/>
      <c r="F23" s="309"/>
      <c r="G23" s="309"/>
      <c r="H23" s="309"/>
      <c r="I23" s="309"/>
      <c r="J23" s="84"/>
      <c r="K23" s="80"/>
      <c r="L23" s="254"/>
      <c r="M23" s="563"/>
      <c r="N23" s="563"/>
      <c r="O23" s="563"/>
      <c r="P23" s="563"/>
      <c r="Q23" s="563"/>
      <c r="R23" s="563"/>
      <c r="S23" s="563"/>
      <c r="T23" s="82"/>
      <c r="U23" s="82"/>
    </row>
    <row r="24" spans="1:21" s="81" customFormat="1" ht="18" customHeight="1" x14ac:dyDescent="0.25">
      <c r="A24" s="83"/>
      <c r="B24" s="562">
        <v>5</v>
      </c>
      <c r="C24" s="561" t="s">
        <v>1169</v>
      </c>
      <c r="D24" s="323" t="s">
        <v>1170</v>
      </c>
      <c r="E24" s="75"/>
      <c r="F24" s="324" t="s">
        <v>1247</v>
      </c>
      <c r="G24" s="324" t="s">
        <v>1248</v>
      </c>
      <c r="H24" s="324" t="s">
        <v>1249</v>
      </c>
      <c r="I24" s="324" t="s">
        <v>1250</v>
      </c>
      <c r="J24" s="84"/>
      <c r="K24" s="80"/>
      <c r="L24" s="254"/>
      <c r="M24" s="563"/>
      <c r="N24" s="563"/>
      <c r="O24" s="563"/>
      <c r="P24" s="563"/>
      <c r="Q24" s="563"/>
      <c r="R24" s="563"/>
      <c r="S24" s="563"/>
      <c r="T24" s="82"/>
      <c r="U24" s="82"/>
    </row>
    <row r="25" spans="1:21" s="81" customFormat="1" ht="27.95" customHeight="1" x14ac:dyDescent="0.25">
      <c r="A25" s="83"/>
      <c r="B25" s="562"/>
      <c r="C25" s="561"/>
      <c r="D25" s="94" t="s">
        <v>1171</v>
      </c>
      <c r="E25" s="75"/>
      <c r="F25" s="308" t="s">
        <v>1251</v>
      </c>
      <c r="G25" s="308" t="s">
        <v>1252</v>
      </c>
      <c r="H25" s="308" t="s">
        <v>1253</v>
      </c>
      <c r="I25" s="308" t="s">
        <v>1254</v>
      </c>
      <c r="J25" s="84"/>
      <c r="K25" s="80"/>
      <c r="L25" s="254"/>
      <c r="M25" s="304"/>
      <c r="N25" s="304"/>
      <c r="O25" s="304"/>
      <c r="P25" s="304"/>
      <c r="Q25" s="304"/>
      <c r="R25" s="304"/>
      <c r="S25" s="304"/>
      <c r="T25" s="82"/>
      <c r="U25" s="82"/>
    </row>
    <row r="26" spans="1:21" s="81" customFormat="1" ht="42" customHeight="1" x14ac:dyDescent="0.25">
      <c r="A26" s="83"/>
      <c r="B26" s="562"/>
      <c r="C26" s="561"/>
      <c r="D26" s="94" t="s">
        <v>1172</v>
      </c>
      <c r="E26" s="75"/>
      <c r="F26" s="310"/>
      <c r="G26" s="311"/>
      <c r="H26" s="308" t="s">
        <v>1255</v>
      </c>
      <c r="I26" s="308" t="s">
        <v>1256</v>
      </c>
      <c r="J26" s="84"/>
      <c r="K26" s="80"/>
      <c r="L26" s="254"/>
      <c r="M26" s="304"/>
      <c r="N26" s="304"/>
      <c r="O26" s="304"/>
      <c r="P26" s="304"/>
      <c r="Q26" s="304"/>
      <c r="R26" s="304"/>
      <c r="S26" s="304"/>
      <c r="T26" s="82"/>
      <c r="U26" s="82"/>
    </row>
    <row r="27" spans="1:21" s="81" customFormat="1" x14ac:dyDescent="0.25">
      <c r="A27" s="83"/>
      <c r="B27" s="250"/>
      <c r="C27" s="87"/>
      <c r="D27" s="95"/>
      <c r="E27" s="95"/>
      <c r="F27" s="309"/>
      <c r="G27" s="309"/>
      <c r="H27" s="309"/>
      <c r="I27" s="309"/>
      <c r="J27" s="84"/>
      <c r="K27" s="80"/>
      <c r="L27" s="254"/>
      <c r="M27" s="563"/>
      <c r="N27" s="563"/>
      <c r="O27" s="563"/>
      <c r="P27" s="563"/>
      <c r="Q27" s="563"/>
      <c r="R27" s="563"/>
      <c r="S27" s="563"/>
      <c r="T27" s="82"/>
      <c r="U27" s="82"/>
    </row>
    <row r="28" spans="1:21" s="81" customFormat="1" ht="51.95" customHeight="1" x14ac:dyDescent="0.25">
      <c r="A28" s="83"/>
      <c r="B28" s="562">
        <v>6</v>
      </c>
      <c r="C28" s="561" t="s">
        <v>1173</v>
      </c>
      <c r="D28" s="94" t="s">
        <v>1174</v>
      </c>
      <c r="E28" s="75"/>
      <c r="F28" s="308" t="s">
        <v>1257</v>
      </c>
      <c r="G28" s="308" t="s">
        <v>1258</v>
      </c>
      <c r="H28" s="308" t="s">
        <v>1259</v>
      </c>
      <c r="I28" s="308" t="s">
        <v>1260</v>
      </c>
      <c r="J28" s="84"/>
      <c r="K28" s="80"/>
      <c r="L28" s="254"/>
      <c r="M28" s="563"/>
      <c r="N28" s="563"/>
      <c r="O28" s="563"/>
      <c r="P28" s="563"/>
      <c r="Q28" s="563"/>
      <c r="R28" s="563"/>
      <c r="S28" s="563"/>
      <c r="T28" s="82"/>
      <c r="U28" s="82"/>
    </row>
    <row r="29" spans="1:21" s="81" customFormat="1" ht="63.95" customHeight="1" x14ac:dyDescent="0.25">
      <c r="A29" s="83"/>
      <c r="B29" s="562"/>
      <c r="C29" s="561"/>
      <c r="D29" s="94" t="s">
        <v>1175</v>
      </c>
      <c r="E29" s="75"/>
      <c r="F29" s="308" t="s">
        <v>1261</v>
      </c>
      <c r="G29" s="308" t="s">
        <v>1262</v>
      </c>
      <c r="H29" s="308" t="s">
        <v>1263</v>
      </c>
      <c r="I29" s="308" t="s">
        <v>1264</v>
      </c>
      <c r="J29" s="84"/>
      <c r="K29" s="80"/>
      <c r="L29" s="254"/>
      <c r="M29" s="304"/>
      <c r="N29" s="304"/>
      <c r="O29" s="304"/>
      <c r="P29" s="304"/>
      <c r="Q29" s="304"/>
      <c r="R29" s="304"/>
      <c r="S29" s="304"/>
      <c r="T29" s="82"/>
      <c r="U29" s="82"/>
    </row>
    <row r="30" spans="1:21" s="81" customFormat="1" ht="51.95" customHeight="1" x14ac:dyDescent="0.25">
      <c r="A30" s="83"/>
      <c r="B30" s="562"/>
      <c r="C30" s="561"/>
      <c r="D30" s="94" t="s">
        <v>1176</v>
      </c>
      <c r="E30" s="75"/>
      <c r="F30" s="308" t="s">
        <v>1265</v>
      </c>
      <c r="G30" s="308" t="s">
        <v>1266</v>
      </c>
      <c r="H30" s="308" t="s">
        <v>1267</v>
      </c>
      <c r="I30" s="308" t="s">
        <v>1268</v>
      </c>
      <c r="J30" s="84"/>
      <c r="K30" s="80"/>
      <c r="L30" s="254"/>
      <c r="M30" s="304"/>
      <c r="N30" s="304"/>
      <c r="O30" s="304"/>
      <c r="P30" s="304"/>
      <c r="Q30" s="304"/>
      <c r="R30" s="304"/>
      <c r="S30" s="304"/>
      <c r="T30" s="82"/>
      <c r="U30" s="82"/>
    </row>
    <row r="31" spans="1:21" s="81" customFormat="1" ht="9.9499999999999993" customHeight="1" x14ac:dyDescent="0.25">
      <c r="A31" s="83"/>
      <c r="B31" s="250"/>
      <c r="C31" s="87"/>
      <c r="D31" s="95"/>
      <c r="E31" s="95"/>
      <c r="F31" s="309"/>
      <c r="G31" s="309"/>
      <c r="H31" s="309"/>
      <c r="I31" s="309"/>
      <c r="J31" s="84"/>
      <c r="K31" s="80"/>
      <c r="L31" s="254"/>
      <c r="M31" s="563"/>
      <c r="N31" s="563"/>
      <c r="O31" s="563"/>
      <c r="P31" s="563"/>
      <c r="Q31" s="563"/>
      <c r="R31" s="563"/>
      <c r="S31" s="563"/>
      <c r="T31" s="82"/>
      <c r="U31" s="82"/>
    </row>
    <row r="32" spans="1:21" s="81" customFormat="1" ht="51.95" customHeight="1" x14ac:dyDescent="0.25">
      <c r="A32" s="83"/>
      <c r="B32" s="562">
        <v>7</v>
      </c>
      <c r="C32" s="561" t="s">
        <v>1177</v>
      </c>
      <c r="D32" s="94" t="s">
        <v>1178</v>
      </c>
      <c r="E32" s="75"/>
      <c r="F32" s="308" t="s">
        <v>1269</v>
      </c>
      <c r="G32" s="308" t="s">
        <v>1270</v>
      </c>
      <c r="H32" s="308" t="s">
        <v>1271</v>
      </c>
      <c r="I32" s="308" t="s">
        <v>1272</v>
      </c>
      <c r="J32" s="84"/>
      <c r="K32" s="80"/>
      <c r="L32" s="254"/>
      <c r="M32" s="254"/>
      <c r="N32" s="254"/>
      <c r="O32" s="255"/>
      <c r="P32" s="255"/>
      <c r="Q32" s="255"/>
      <c r="R32" s="255"/>
      <c r="S32" s="255"/>
      <c r="T32" s="82"/>
      <c r="U32" s="82"/>
    </row>
    <row r="33" spans="1:21" s="81" customFormat="1" ht="39.950000000000003" customHeight="1" x14ac:dyDescent="0.25">
      <c r="A33" s="83"/>
      <c r="B33" s="562"/>
      <c r="C33" s="561"/>
      <c r="D33" s="94" t="s">
        <v>1179</v>
      </c>
      <c r="E33" s="75"/>
      <c r="F33" s="308" t="s">
        <v>1273</v>
      </c>
      <c r="G33" s="308" t="s">
        <v>1274</v>
      </c>
      <c r="H33" s="308" t="s">
        <v>1275</v>
      </c>
      <c r="I33" s="308" t="s">
        <v>1276</v>
      </c>
      <c r="J33" s="84"/>
      <c r="K33" s="80"/>
      <c r="L33" s="254"/>
      <c r="M33" s="254"/>
      <c r="N33" s="254"/>
      <c r="O33" s="255"/>
      <c r="P33" s="255"/>
      <c r="Q33" s="255"/>
      <c r="R33" s="255"/>
      <c r="S33" s="255"/>
      <c r="T33" s="82"/>
      <c r="U33" s="82"/>
    </row>
    <row r="34" spans="1:21" s="81" customFormat="1" ht="39.950000000000003" customHeight="1" x14ac:dyDescent="0.25">
      <c r="A34" s="83"/>
      <c r="B34" s="562"/>
      <c r="C34" s="561"/>
      <c r="D34" s="94" t="s">
        <v>1180</v>
      </c>
      <c r="E34" s="75"/>
      <c r="F34" s="308" t="s">
        <v>1277</v>
      </c>
      <c r="G34" s="308" t="s">
        <v>1278</v>
      </c>
      <c r="H34" s="308" t="s">
        <v>1279</v>
      </c>
      <c r="I34" s="308" t="s">
        <v>1280</v>
      </c>
      <c r="J34" s="84"/>
      <c r="K34" s="80"/>
      <c r="L34" s="254"/>
      <c r="M34" s="254"/>
      <c r="N34" s="254"/>
      <c r="O34" s="255"/>
      <c r="P34" s="255"/>
      <c r="Q34" s="255"/>
      <c r="R34" s="255"/>
      <c r="S34" s="255"/>
      <c r="T34" s="82"/>
      <c r="U34" s="82"/>
    </row>
    <row r="35" spans="1:21" s="81" customFormat="1" x14ac:dyDescent="0.25">
      <c r="A35" s="83"/>
      <c r="B35" s="250"/>
      <c r="C35" s="87"/>
      <c r="D35" s="95"/>
      <c r="E35" s="95"/>
      <c r="F35" s="309"/>
      <c r="G35" s="309"/>
      <c r="H35" s="309"/>
      <c r="I35" s="309"/>
      <c r="J35" s="84"/>
      <c r="K35" s="80"/>
      <c r="L35" s="254"/>
      <c r="M35" s="254"/>
      <c r="N35" s="254"/>
      <c r="O35" s="255"/>
      <c r="P35" s="255"/>
      <c r="Q35" s="255"/>
      <c r="R35" s="255"/>
      <c r="S35" s="255"/>
      <c r="T35" s="82"/>
      <c r="U35" s="82"/>
    </row>
    <row r="36" spans="1:21" s="81" customFormat="1" ht="18" customHeight="1" x14ac:dyDescent="0.25">
      <c r="A36" s="83"/>
      <c r="B36" s="562">
        <v>8</v>
      </c>
      <c r="C36" s="561" t="s">
        <v>1181</v>
      </c>
      <c r="D36" s="323" t="s">
        <v>1182</v>
      </c>
      <c r="E36" s="75"/>
      <c r="F36" s="324" t="s">
        <v>1281</v>
      </c>
      <c r="G36" s="324" t="s">
        <v>1282</v>
      </c>
      <c r="H36" s="324" t="s">
        <v>1283</v>
      </c>
      <c r="I36" s="324" t="s">
        <v>1284</v>
      </c>
      <c r="J36" s="84"/>
      <c r="K36" s="80"/>
      <c r="L36" s="254"/>
      <c r="M36" s="254"/>
      <c r="N36" s="254"/>
      <c r="O36" s="255"/>
      <c r="P36" s="255"/>
      <c r="Q36" s="255"/>
      <c r="R36" s="255"/>
      <c r="S36" s="255"/>
      <c r="T36" s="82"/>
      <c r="U36" s="82"/>
    </row>
    <row r="37" spans="1:21" s="81" customFormat="1" ht="27.95" customHeight="1" x14ac:dyDescent="0.25">
      <c r="A37" s="83"/>
      <c r="B37" s="562"/>
      <c r="C37" s="561"/>
      <c r="D37" s="323" t="s">
        <v>1183</v>
      </c>
      <c r="E37" s="75"/>
      <c r="F37" s="324" t="s">
        <v>1285</v>
      </c>
      <c r="G37" s="324" t="s">
        <v>1286</v>
      </c>
      <c r="H37" s="324" t="s">
        <v>1287</v>
      </c>
      <c r="I37" s="324" t="s">
        <v>1288</v>
      </c>
      <c r="J37" s="84"/>
      <c r="K37" s="80"/>
      <c r="L37" s="254"/>
      <c r="M37" s="254"/>
      <c r="N37" s="254"/>
      <c r="O37" s="255"/>
      <c r="P37" s="255"/>
      <c r="Q37" s="255"/>
      <c r="R37" s="255"/>
      <c r="S37" s="255"/>
      <c r="T37" s="82"/>
      <c r="U37" s="82"/>
    </row>
    <row r="38" spans="1:21" s="81" customFormat="1" ht="51.95" customHeight="1" x14ac:dyDescent="0.25">
      <c r="A38" s="83"/>
      <c r="B38" s="562"/>
      <c r="C38" s="561"/>
      <c r="D38" s="94" t="s">
        <v>1184</v>
      </c>
      <c r="E38" s="75"/>
      <c r="F38" s="308" t="s">
        <v>1289</v>
      </c>
      <c r="G38" s="308" t="s">
        <v>1290</v>
      </c>
      <c r="H38" s="308" t="s">
        <v>1291</v>
      </c>
      <c r="I38" s="308" t="s">
        <v>1292</v>
      </c>
      <c r="J38" s="84"/>
      <c r="K38" s="80"/>
      <c r="L38" s="254"/>
      <c r="M38" s="254"/>
      <c r="N38" s="254"/>
      <c r="O38" s="255"/>
      <c r="P38" s="255"/>
      <c r="Q38" s="255"/>
      <c r="R38" s="255"/>
      <c r="S38" s="255"/>
      <c r="T38" s="82"/>
      <c r="U38" s="82"/>
    </row>
    <row r="39" spans="1:21" s="81" customFormat="1" ht="51.95" customHeight="1" x14ac:dyDescent="0.25">
      <c r="A39" s="83"/>
      <c r="B39" s="562"/>
      <c r="C39" s="561"/>
      <c r="D39" s="94" t="s">
        <v>1185</v>
      </c>
      <c r="E39" s="75"/>
      <c r="F39" s="308" t="s">
        <v>1293</v>
      </c>
      <c r="G39" s="308" t="s">
        <v>1294</v>
      </c>
      <c r="H39" s="308" t="s">
        <v>1295</v>
      </c>
      <c r="I39" s="308" t="s">
        <v>1296</v>
      </c>
      <c r="J39" s="84"/>
      <c r="K39" s="80"/>
      <c r="L39" s="254"/>
      <c r="M39" s="254"/>
      <c r="N39" s="254"/>
      <c r="O39" s="255"/>
      <c r="P39" s="255"/>
      <c r="Q39" s="255"/>
      <c r="R39" s="255"/>
      <c r="S39" s="255"/>
      <c r="T39" s="82"/>
      <c r="U39" s="82"/>
    </row>
    <row r="40" spans="1:21" s="81" customFormat="1" x14ac:dyDescent="0.25">
      <c r="A40" s="83"/>
      <c r="B40" s="250"/>
      <c r="C40" s="87"/>
      <c r="D40" s="95"/>
      <c r="E40" s="95"/>
      <c r="F40" s="309"/>
      <c r="G40" s="309"/>
      <c r="H40" s="309"/>
      <c r="I40" s="309"/>
      <c r="J40" s="84"/>
      <c r="K40" s="80"/>
      <c r="O40" s="82"/>
      <c r="P40" s="82"/>
      <c r="Q40" s="82"/>
      <c r="R40" s="82"/>
      <c r="S40" s="82"/>
      <c r="T40" s="82"/>
      <c r="U40" s="82"/>
    </row>
    <row r="41" spans="1:21" s="81" customFormat="1" ht="39.950000000000003" customHeight="1" x14ac:dyDescent="0.25">
      <c r="A41" s="83"/>
      <c r="B41" s="562">
        <v>9</v>
      </c>
      <c r="C41" s="561" t="s">
        <v>1186</v>
      </c>
      <c r="D41" s="94" t="s">
        <v>1187</v>
      </c>
      <c r="E41" s="75"/>
      <c r="F41" s="308" t="s">
        <v>1297</v>
      </c>
      <c r="G41" s="308" t="s">
        <v>1298</v>
      </c>
      <c r="H41" s="308" t="s">
        <v>1299</v>
      </c>
      <c r="I41" s="308" t="s">
        <v>1300</v>
      </c>
      <c r="J41" s="84"/>
      <c r="K41" s="80"/>
      <c r="O41" s="82"/>
      <c r="P41" s="82"/>
      <c r="Q41" s="82"/>
      <c r="R41" s="82"/>
      <c r="S41" s="82"/>
      <c r="T41" s="82"/>
      <c r="U41" s="82"/>
    </row>
    <row r="42" spans="1:21" s="81" customFormat="1" ht="39.950000000000003" customHeight="1" x14ac:dyDescent="0.25">
      <c r="A42" s="83"/>
      <c r="B42" s="562"/>
      <c r="C42" s="561"/>
      <c r="D42" s="94" t="s">
        <v>1188</v>
      </c>
      <c r="E42" s="75"/>
      <c r="F42" s="308" t="s">
        <v>1301</v>
      </c>
      <c r="G42" s="308" t="s">
        <v>1302</v>
      </c>
      <c r="H42" s="308" t="s">
        <v>1303</v>
      </c>
      <c r="I42" s="308" t="s">
        <v>1304</v>
      </c>
      <c r="J42" s="84"/>
      <c r="K42" s="80"/>
      <c r="O42" s="82"/>
      <c r="P42" s="82"/>
      <c r="Q42" s="82"/>
      <c r="R42" s="82"/>
      <c r="S42" s="82"/>
      <c r="T42" s="82"/>
      <c r="U42" s="82"/>
    </row>
    <row r="43" spans="1:21" s="81" customFormat="1" ht="51.95" customHeight="1" x14ac:dyDescent="0.25">
      <c r="A43" s="83"/>
      <c r="B43" s="562"/>
      <c r="C43" s="561"/>
      <c r="D43" s="94" t="s">
        <v>1189</v>
      </c>
      <c r="E43" s="75"/>
      <c r="F43" s="308" t="s">
        <v>1305</v>
      </c>
      <c r="G43" s="308" t="s">
        <v>1306</v>
      </c>
      <c r="H43" s="308" t="s">
        <v>1307</v>
      </c>
      <c r="I43" s="308" t="s">
        <v>1308</v>
      </c>
      <c r="J43" s="84"/>
      <c r="K43" s="80"/>
      <c r="O43" s="82"/>
      <c r="P43" s="82"/>
      <c r="Q43" s="82"/>
      <c r="R43" s="82"/>
      <c r="S43" s="82"/>
      <c r="T43" s="82"/>
      <c r="U43" s="82"/>
    </row>
    <row r="44" spans="1:21" s="81" customFormat="1" x14ac:dyDescent="0.25">
      <c r="A44" s="83"/>
      <c r="B44" s="250"/>
      <c r="C44" s="87"/>
      <c r="D44" s="95"/>
      <c r="E44" s="95"/>
      <c r="F44" s="309"/>
      <c r="G44" s="309"/>
      <c r="H44" s="309"/>
      <c r="I44" s="309"/>
      <c r="J44" s="84"/>
      <c r="K44" s="80"/>
      <c r="O44" s="82"/>
      <c r="P44" s="82"/>
      <c r="Q44" s="82"/>
      <c r="R44" s="82"/>
      <c r="S44" s="82"/>
      <c r="T44" s="82"/>
      <c r="U44" s="82"/>
    </row>
    <row r="45" spans="1:21" s="81" customFormat="1" ht="39.950000000000003" customHeight="1" x14ac:dyDescent="0.25">
      <c r="A45" s="83"/>
      <c r="B45" s="562">
        <v>10</v>
      </c>
      <c r="C45" s="561" t="s">
        <v>1190</v>
      </c>
      <c r="D45" s="94" t="s">
        <v>1191</v>
      </c>
      <c r="E45" s="75"/>
      <c r="F45" s="308" t="s">
        <v>1309</v>
      </c>
      <c r="G45" s="308" t="s">
        <v>1310</v>
      </c>
      <c r="H45" s="308" t="s">
        <v>1311</v>
      </c>
      <c r="I45" s="308" t="s">
        <v>1312</v>
      </c>
      <c r="J45" s="84"/>
      <c r="K45" s="80"/>
      <c r="O45" s="82"/>
      <c r="P45" s="82"/>
      <c r="Q45" s="82"/>
      <c r="R45" s="82"/>
      <c r="S45" s="82"/>
      <c r="T45" s="82"/>
      <c r="U45" s="82"/>
    </row>
    <row r="46" spans="1:21" s="81" customFormat="1" ht="18" customHeight="1" x14ac:dyDescent="0.25">
      <c r="A46" s="83"/>
      <c r="B46" s="562"/>
      <c r="C46" s="561"/>
      <c r="D46" s="323" t="s">
        <v>1192</v>
      </c>
      <c r="E46" s="75"/>
      <c r="F46" s="324" t="s">
        <v>1247</v>
      </c>
      <c r="G46" s="324" t="s">
        <v>1313</v>
      </c>
      <c r="H46" s="324" t="s">
        <v>1314</v>
      </c>
      <c r="I46" s="324" t="s">
        <v>1315</v>
      </c>
      <c r="J46" s="84"/>
      <c r="K46" s="80"/>
      <c r="O46" s="82"/>
      <c r="P46" s="82"/>
      <c r="Q46" s="82"/>
      <c r="R46" s="82"/>
      <c r="S46" s="82"/>
      <c r="T46" s="82"/>
      <c r="U46" s="82"/>
    </row>
    <row r="47" spans="1:21" s="81" customFormat="1" ht="39.950000000000003" customHeight="1" x14ac:dyDescent="0.25">
      <c r="A47" s="83"/>
      <c r="B47" s="562"/>
      <c r="C47" s="561"/>
      <c r="D47" s="94" t="s">
        <v>1193</v>
      </c>
      <c r="E47" s="75"/>
      <c r="F47" s="308" t="s">
        <v>1316</v>
      </c>
      <c r="G47" s="308" t="s">
        <v>1317</v>
      </c>
      <c r="H47" s="308" t="s">
        <v>1318</v>
      </c>
      <c r="I47" s="308" t="s">
        <v>1319</v>
      </c>
      <c r="J47" s="84"/>
      <c r="K47" s="80"/>
      <c r="O47" s="82"/>
      <c r="P47" s="82"/>
      <c r="Q47" s="82"/>
      <c r="R47" s="82"/>
      <c r="S47" s="82"/>
      <c r="T47" s="82"/>
      <c r="U47" s="82"/>
    </row>
    <row r="48" spans="1:21" s="81" customFormat="1" ht="39.950000000000003" customHeight="1" x14ac:dyDescent="0.25">
      <c r="A48" s="83"/>
      <c r="B48" s="562"/>
      <c r="C48" s="561"/>
      <c r="D48" s="94" t="s">
        <v>1194</v>
      </c>
      <c r="E48" s="75"/>
      <c r="F48" s="310"/>
      <c r="G48" s="311"/>
      <c r="H48" s="308" t="s">
        <v>1320</v>
      </c>
      <c r="I48" s="308" t="s">
        <v>1321</v>
      </c>
      <c r="J48" s="84"/>
      <c r="K48" s="80"/>
      <c r="O48" s="82"/>
      <c r="P48" s="82"/>
      <c r="Q48" s="82"/>
      <c r="R48" s="82"/>
      <c r="S48" s="82"/>
      <c r="T48" s="82"/>
      <c r="U48" s="82"/>
    </row>
    <row r="49" spans="1:21" s="81" customFormat="1" ht="9.9499999999999993" customHeight="1" x14ac:dyDescent="0.25">
      <c r="A49" s="85"/>
      <c r="B49" s="252"/>
      <c r="C49" s="256"/>
      <c r="D49" s="97"/>
      <c r="E49" s="97"/>
      <c r="F49" s="97"/>
      <c r="G49" s="97"/>
      <c r="H49" s="97"/>
      <c r="I49" s="97"/>
      <c r="J49" s="86"/>
      <c r="K49" s="80"/>
      <c r="O49" s="82"/>
      <c r="P49" s="82"/>
      <c r="Q49" s="82"/>
      <c r="R49" s="82"/>
      <c r="S49" s="82"/>
      <c r="T49" s="82"/>
      <c r="U49" s="82"/>
    </row>
    <row r="50" spans="1:21" s="81" customFormat="1" ht="9.9499999999999993" customHeight="1" x14ac:dyDescent="0.25">
      <c r="A50" s="82"/>
      <c r="B50" s="253"/>
      <c r="C50" s="82"/>
      <c r="D50" s="82"/>
      <c r="E50" s="82"/>
      <c r="F50" s="82"/>
      <c r="G50" s="82"/>
      <c r="H50" s="82"/>
      <c r="I50" s="82"/>
      <c r="K50" s="80"/>
      <c r="O50" s="82"/>
      <c r="P50" s="82"/>
      <c r="Q50" s="82"/>
      <c r="R50" s="82"/>
      <c r="S50" s="82"/>
      <c r="T50" s="82"/>
      <c r="U50" s="82"/>
    </row>
  </sheetData>
  <sheetProtection algorithmName="SHA-512" hashValue="V1qfAf6oHzSUbKoV6Tw8NlmrPPvPpUoZhUREHfvqchQ67UHC4qMp9ACf1rB0OUoZglGMKVLQRg0xQ4XrzfcOXQ==" saltValue="FrYOGXqNamSE3wV94LeheQ==" spinCount="100000" sheet="1" objects="1" scenarios="1"/>
  <mergeCells count="32">
    <mergeCell ref="B2:F2"/>
    <mergeCell ref="M23:S23"/>
    <mergeCell ref="M24:S24"/>
    <mergeCell ref="M27:S27"/>
    <mergeCell ref="M28:S28"/>
    <mergeCell ref="C6:C9"/>
    <mergeCell ref="B6:B9"/>
    <mergeCell ref="C11:C12"/>
    <mergeCell ref="B11:B12"/>
    <mergeCell ref="C14:C18"/>
    <mergeCell ref="B14:B18"/>
    <mergeCell ref="C20:C22"/>
    <mergeCell ref="B20:B22"/>
    <mergeCell ref="F3:I3"/>
    <mergeCell ref="C24:C26"/>
    <mergeCell ref="B24:B26"/>
    <mergeCell ref="M31:S31"/>
    <mergeCell ref="M20:S20"/>
    <mergeCell ref="M11:S11"/>
    <mergeCell ref="M13:S13"/>
    <mergeCell ref="M14:S14"/>
    <mergeCell ref="M19:S19"/>
    <mergeCell ref="C41:C43"/>
    <mergeCell ref="B41:B43"/>
    <mergeCell ref="C45:C48"/>
    <mergeCell ref="B45:B48"/>
    <mergeCell ref="C28:C30"/>
    <mergeCell ref="B28:B30"/>
    <mergeCell ref="C32:C34"/>
    <mergeCell ref="B32:B34"/>
    <mergeCell ref="C36:C39"/>
    <mergeCell ref="B36:B39"/>
  </mergeCells>
  <printOptions horizontalCentered="1"/>
  <pageMargins left="0.39370078740157483" right="0.39370078740157483" top="1.1811023622047245" bottom="0.59055118110236227" header="0.39370078740157483" footer="0.31496062992125984"/>
  <pageSetup paperSize="9" scale="56" fitToHeight="0" orientation="landscape" r:id="rId1"/>
  <headerFooter>
    <oddHeader>&amp;L&amp;"Verdana,Standard"&amp;9&amp;G&amp;C&amp;"Verdana,Fett"&amp;12
IPMA Level A, B and C
Certification application
Description of the complexity indicators of the project management&amp;R&amp;G</oddHeader>
    <oddFooter>&amp;L&amp;"Verdana,Standard"&amp;9© VZPM&amp;C&amp;"Verdana,Standard"&amp;9&amp;F&amp;R&amp;"Verdana,Standard"&amp;9&amp;A page &amp;P/&amp;N</oddFooter>
  </headerFooter>
  <rowBreaks count="1" manualBreakCount="1">
    <brk id="25" max="9" man="1"/>
  </rowBreaks>
  <colBreaks count="1" manualBreakCount="1">
    <brk id="6" max="48" man="1"/>
  </col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39997558519241921"/>
    <pageSetUpPr fitToPage="1"/>
  </sheetPr>
  <dimension ref="A1:U47"/>
  <sheetViews>
    <sheetView showGridLines="0" zoomScale="99" zoomScaleNormal="99" workbookViewId="0">
      <pane ySplit="5" topLeftCell="A6" activePane="bottomLeft" state="frozen"/>
      <selection pane="bottomLeft"/>
    </sheetView>
  </sheetViews>
  <sheetFormatPr baseColWidth="10" defaultColWidth="11.42578125" defaultRowHeight="11.25" x14ac:dyDescent="0.25"/>
  <cols>
    <col min="1" max="1" width="1.7109375" style="82" customWidth="1"/>
    <col min="2" max="2" width="3.7109375" style="253" customWidth="1"/>
    <col min="3" max="3" width="30.7109375" style="82" customWidth="1"/>
    <col min="4" max="4" width="36.7109375" style="82" customWidth="1"/>
    <col min="5" max="5" width="1.7109375" style="82" customWidth="1"/>
    <col min="6" max="9" width="42.7109375" style="82" customWidth="1"/>
    <col min="10" max="10" width="1.7109375" style="81" customWidth="1"/>
    <col min="11" max="11" width="1.7109375" style="80" customWidth="1"/>
    <col min="12" max="14" width="11.42578125" style="81"/>
    <col min="15" max="16384" width="11.42578125" style="82"/>
  </cols>
  <sheetData>
    <row r="1" spans="1:21" s="81" customFormat="1" ht="9.9499999999999993" customHeight="1" x14ac:dyDescent="0.25">
      <c r="A1" s="77"/>
      <c r="B1" s="251"/>
      <c r="C1" s="78"/>
      <c r="D1" s="78"/>
      <c r="E1" s="78"/>
      <c r="F1" s="78"/>
      <c r="G1" s="78"/>
      <c r="H1" s="78"/>
      <c r="I1" s="78"/>
      <c r="J1" s="79"/>
      <c r="K1" s="80"/>
      <c r="O1" s="82"/>
      <c r="P1" s="82"/>
      <c r="Q1" s="82"/>
      <c r="R1" s="82"/>
      <c r="S1" s="82"/>
      <c r="T1" s="82"/>
      <c r="U1" s="82"/>
    </row>
    <row r="2" spans="1:21" s="81" customFormat="1" ht="18" customHeight="1" x14ac:dyDescent="0.25">
      <c r="A2" s="83"/>
      <c r="B2" s="564" t="s">
        <v>1146</v>
      </c>
      <c r="C2" s="564"/>
      <c r="D2" s="564"/>
      <c r="E2" s="564"/>
      <c r="F2" s="564"/>
      <c r="G2" s="305"/>
      <c r="H2" s="305"/>
      <c r="I2" s="305"/>
      <c r="J2" s="84"/>
      <c r="K2" s="80"/>
      <c r="O2" s="82"/>
      <c r="P2" s="82"/>
      <c r="Q2" s="82"/>
      <c r="R2" s="82"/>
      <c r="S2" s="82"/>
      <c r="T2" s="82"/>
      <c r="U2" s="82"/>
    </row>
    <row r="3" spans="1:21" s="81" customFormat="1" ht="18" customHeight="1" x14ac:dyDescent="0.25">
      <c r="A3" s="83"/>
      <c r="B3" s="347"/>
      <c r="C3" s="95"/>
      <c r="D3" s="95"/>
      <c r="E3" s="95"/>
      <c r="F3" s="566" t="s">
        <v>1148</v>
      </c>
      <c r="G3" s="566"/>
      <c r="H3" s="566"/>
      <c r="I3" s="566"/>
      <c r="J3" s="84"/>
      <c r="K3" s="80"/>
      <c r="O3" s="82"/>
      <c r="P3" s="82"/>
      <c r="Q3" s="82"/>
      <c r="R3" s="82"/>
      <c r="S3" s="82"/>
      <c r="T3" s="82"/>
      <c r="U3" s="82"/>
    </row>
    <row r="4" spans="1:21" s="81" customFormat="1" ht="18" customHeight="1" x14ac:dyDescent="0.25">
      <c r="A4" s="83"/>
      <c r="B4" s="249"/>
      <c r="C4" s="95" t="s">
        <v>1149</v>
      </c>
      <c r="D4" s="95" t="s">
        <v>1150</v>
      </c>
      <c r="E4" s="95"/>
      <c r="F4" s="307">
        <v>1</v>
      </c>
      <c r="G4" s="307">
        <v>2</v>
      </c>
      <c r="H4" s="307">
        <v>3</v>
      </c>
      <c r="I4" s="307">
        <v>4</v>
      </c>
      <c r="J4" s="84"/>
      <c r="K4" s="80"/>
      <c r="O4" s="82"/>
      <c r="P4" s="82"/>
      <c r="Q4" s="82"/>
      <c r="R4" s="82"/>
      <c r="S4" s="82"/>
      <c r="T4" s="82"/>
      <c r="U4" s="82"/>
    </row>
    <row r="5" spans="1:21" s="81" customFormat="1" ht="9.9499999999999993" customHeight="1" x14ac:dyDescent="0.25">
      <c r="A5" s="83"/>
      <c r="B5" s="249"/>
      <c r="C5" s="95"/>
      <c r="D5" s="95"/>
      <c r="E5" s="95"/>
      <c r="F5" s="307"/>
      <c r="G5" s="307"/>
      <c r="H5" s="307"/>
      <c r="I5" s="307"/>
      <c r="J5" s="84"/>
      <c r="K5" s="80"/>
      <c r="O5" s="82"/>
      <c r="P5" s="82"/>
      <c r="Q5" s="82"/>
      <c r="R5" s="82"/>
      <c r="S5" s="82"/>
      <c r="T5" s="82"/>
      <c r="U5" s="82"/>
    </row>
    <row r="6" spans="1:21" s="81" customFormat="1" ht="63.95" customHeight="1" x14ac:dyDescent="0.25">
      <c r="A6" s="83"/>
      <c r="B6" s="565">
        <v>1</v>
      </c>
      <c r="C6" s="561" t="s">
        <v>1151</v>
      </c>
      <c r="D6" s="94" t="s">
        <v>1322</v>
      </c>
      <c r="E6" s="75"/>
      <c r="F6" s="308" t="s">
        <v>1323</v>
      </c>
      <c r="G6" s="308" t="s">
        <v>1324</v>
      </c>
      <c r="H6" s="308" t="s">
        <v>1325</v>
      </c>
      <c r="I6" s="308" t="s">
        <v>1326</v>
      </c>
      <c r="J6" s="84"/>
      <c r="K6" s="80"/>
      <c r="L6" s="254"/>
      <c r="M6" s="254"/>
      <c r="N6" s="254"/>
      <c r="O6" s="255"/>
      <c r="P6" s="255"/>
      <c r="Q6" s="255"/>
      <c r="R6" s="255"/>
      <c r="S6" s="255"/>
      <c r="T6" s="82"/>
      <c r="U6" s="82"/>
    </row>
    <row r="7" spans="1:21" s="81" customFormat="1" ht="39.950000000000003" customHeight="1" x14ac:dyDescent="0.25">
      <c r="A7" s="83"/>
      <c r="B7" s="565"/>
      <c r="C7" s="561"/>
      <c r="D7" s="94" t="s">
        <v>1327</v>
      </c>
      <c r="E7" s="75"/>
      <c r="F7" s="308" t="s">
        <v>1328</v>
      </c>
      <c r="G7" s="308" t="s">
        <v>1329</v>
      </c>
      <c r="H7" s="308" t="s">
        <v>1330</v>
      </c>
      <c r="I7" s="308" t="s">
        <v>1331</v>
      </c>
      <c r="J7" s="84"/>
      <c r="K7" s="80"/>
      <c r="L7" s="254"/>
      <c r="M7" s="254"/>
      <c r="N7" s="254"/>
      <c r="O7" s="255"/>
      <c r="P7" s="255"/>
      <c r="Q7" s="255"/>
      <c r="R7" s="255"/>
      <c r="S7" s="255"/>
      <c r="T7" s="82"/>
      <c r="U7" s="82"/>
    </row>
    <row r="8" spans="1:21" s="81" customFormat="1" ht="86.1" customHeight="1" x14ac:dyDescent="0.25">
      <c r="A8" s="83"/>
      <c r="B8" s="565"/>
      <c r="C8" s="561"/>
      <c r="D8" s="94" t="s">
        <v>1332</v>
      </c>
      <c r="E8" s="75"/>
      <c r="F8" s="308" t="s">
        <v>1333</v>
      </c>
      <c r="G8" s="308" t="s">
        <v>1547</v>
      </c>
      <c r="H8" s="308" t="s">
        <v>1548</v>
      </c>
      <c r="I8" s="308" t="s">
        <v>1334</v>
      </c>
      <c r="J8" s="84"/>
      <c r="K8" s="80"/>
      <c r="L8" s="254"/>
      <c r="M8" s="254"/>
      <c r="N8" s="254"/>
      <c r="O8" s="255"/>
      <c r="P8" s="255"/>
      <c r="Q8" s="255"/>
      <c r="R8" s="255"/>
      <c r="S8" s="255"/>
      <c r="T8" s="82"/>
      <c r="U8" s="82"/>
    </row>
    <row r="9" spans="1:21" s="81" customFormat="1" ht="86.1" customHeight="1" x14ac:dyDescent="0.25">
      <c r="A9" s="83"/>
      <c r="B9" s="565"/>
      <c r="C9" s="561"/>
      <c r="D9" s="94" t="s">
        <v>1335</v>
      </c>
      <c r="E9" s="75"/>
      <c r="F9" s="308" t="s">
        <v>1336</v>
      </c>
      <c r="G9" s="308" t="s">
        <v>1337</v>
      </c>
      <c r="H9" s="308" t="s">
        <v>1338</v>
      </c>
      <c r="I9" s="308" t="s">
        <v>1339</v>
      </c>
      <c r="J9" s="84"/>
      <c r="K9" s="80"/>
      <c r="L9" s="254"/>
      <c r="M9" s="254"/>
      <c r="N9" s="254"/>
      <c r="O9" s="255"/>
      <c r="P9" s="255"/>
      <c r="Q9" s="255"/>
      <c r="R9" s="255"/>
      <c r="S9" s="255"/>
      <c r="T9" s="82"/>
      <c r="U9" s="82"/>
    </row>
    <row r="10" spans="1:21" s="81" customFormat="1" x14ac:dyDescent="0.25">
      <c r="A10" s="83"/>
      <c r="B10" s="250"/>
      <c r="C10" s="87"/>
      <c r="D10" s="95"/>
      <c r="E10" s="95"/>
      <c r="F10" s="309"/>
      <c r="G10" s="309"/>
      <c r="H10" s="309"/>
      <c r="I10" s="309"/>
      <c r="J10" s="84"/>
      <c r="K10" s="80"/>
      <c r="L10" s="254"/>
      <c r="M10" s="254"/>
      <c r="N10" s="254"/>
      <c r="O10" s="255"/>
      <c r="P10" s="255"/>
      <c r="Q10" s="255"/>
      <c r="R10" s="255"/>
      <c r="S10" s="255"/>
      <c r="T10" s="82"/>
      <c r="U10" s="82"/>
    </row>
    <row r="11" spans="1:21" s="81" customFormat="1" ht="75.95" customHeight="1" x14ac:dyDescent="0.25">
      <c r="A11" s="83"/>
      <c r="B11" s="565">
        <v>2</v>
      </c>
      <c r="C11" s="561" t="s">
        <v>1156</v>
      </c>
      <c r="D11" s="94" t="s">
        <v>1340</v>
      </c>
      <c r="E11" s="75"/>
      <c r="F11" s="308" t="s">
        <v>1341</v>
      </c>
      <c r="G11" s="308" t="s">
        <v>1342</v>
      </c>
      <c r="H11" s="308" t="s">
        <v>1343</v>
      </c>
      <c r="I11" s="308" t="s">
        <v>1344</v>
      </c>
      <c r="J11" s="84"/>
      <c r="K11" s="80"/>
      <c r="L11" s="254"/>
      <c r="M11" s="563"/>
      <c r="N11" s="563"/>
      <c r="O11" s="563"/>
      <c r="P11" s="563"/>
      <c r="Q11" s="563"/>
      <c r="R11" s="563"/>
      <c r="S11" s="563"/>
      <c r="T11" s="82"/>
      <c r="U11" s="82"/>
    </row>
    <row r="12" spans="1:21" s="81" customFormat="1" ht="51.95" customHeight="1" x14ac:dyDescent="0.25">
      <c r="A12" s="83"/>
      <c r="B12" s="565"/>
      <c r="C12" s="561"/>
      <c r="D12" s="306" t="s">
        <v>1345</v>
      </c>
      <c r="E12" s="75"/>
      <c r="F12" s="308" t="s">
        <v>1346</v>
      </c>
      <c r="G12" s="308" t="s">
        <v>1347</v>
      </c>
      <c r="H12" s="308" t="s">
        <v>1348</v>
      </c>
      <c r="I12" s="308" t="s">
        <v>1349</v>
      </c>
      <c r="J12" s="84"/>
      <c r="K12" s="80"/>
      <c r="L12" s="254"/>
      <c r="M12" s="304"/>
      <c r="N12" s="304"/>
      <c r="O12" s="304"/>
      <c r="P12" s="304"/>
      <c r="Q12" s="304"/>
      <c r="R12" s="304"/>
      <c r="S12" s="304"/>
      <c r="T12" s="82"/>
      <c r="U12" s="82"/>
    </row>
    <row r="13" spans="1:21" s="81" customFormat="1" x14ac:dyDescent="0.25">
      <c r="A13" s="83"/>
      <c r="B13" s="250"/>
      <c r="C13" s="87"/>
      <c r="D13" s="95"/>
      <c r="E13" s="95"/>
      <c r="F13" s="309"/>
      <c r="G13" s="309"/>
      <c r="H13" s="309"/>
      <c r="I13" s="309"/>
      <c r="J13" s="84"/>
      <c r="K13" s="80"/>
      <c r="L13" s="254"/>
      <c r="M13" s="563"/>
      <c r="N13" s="563"/>
      <c r="O13" s="563"/>
      <c r="P13" s="563"/>
      <c r="Q13" s="563"/>
      <c r="R13" s="563"/>
      <c r="S13" s="563"/>
      <c r="T13" s="82"/>
      <c r="U13" s="82"/>
    </row>
    <row r="14" spans="1:21" s="81" customFormat="1" ht="39.950000000000003" customHeight="1" x14ac:dyDescent="0.25">
      <c r="A14" s="83"/>
      <c r="B14" s="565">
        <v>3</v>
      </c>
      <c r="C14" s="561" t="s">
        <v>1159</v>
      </c>
      <c r="D14" s="323" t="s">
        <v>1350</v>
      </c>
      <c r="E14" s="75"/>
      <c r="F14" s="324" t="s">
        <v>1351</v>
      </c>
      <c r="G14" s="324" t="s">
        <v>1352</v>
      </c>
      <c r="H14" s="324" t="s">
        <v>1353</v>
      </c>
      <c r="I14" s="324" t="s">
        <v>1354</v>
      </c>
      <c r="J14" s="84"/>
      <c r="K14" s="80"/>
      <c r="L14" s="254"/>
      <c r="M14" s="563"/>
      <c r="N14" s="563"/>
      <c r="O14" s="563"/>
      <c r="P14" s="563"/>
      <c r="Q14" s="563"/>
      <c r="R14" s="563"/>
      <c r="S14" s="563"/>
      <c r="T14" s="82"/>
      <c r="U14" s="82"/>
    </row>
    <row r="15" spans="1:21" s="81" customFormat="1" ht="86.1" customHeight="1" x14ac:dyDescent="0.25">
      <c r="A15" s="83"/>
      <c r="B15" s="565"/>
      <c r="C15" s="561"/>
      <c r="D15" s="94" t="s">
        <v>1355</v>
      </c>
      <c r="E15" s="75"/>
      <c r="F15" s="308" t="s">
        <v>1356</v>
      </c>
      <c r="G15" s="308" t="s">
        <v>1357</v>
      </c>
      <c r="H15" s="308" t="s">
        <v>1358</v>
      </c>
      <c r="I15" s="308" t="s">
        <v>1359</v>
      </c>
      <c r="J15" s="84"/>
      <c r="K15" s="80"/>
      <c r="L15" s="254"/>
      <c r="M15" s="304"/>
      <c r="N15" s="304"/>
      <c r="O15" s="304"/>
      <c r="P15" s="304"/>
      <c r="Q15" s="304"/>
      <c r="R15" s="304"/>
      <c r="S15" s="304"/>
      <c r="T15" s="82"/>
      <c r="U15" s="82"/>
    </row>
    <row r="16" spans="1:21" s="81" customFormat="1" ht="75.95" customHeight="1" x14ac:dyDescent="0.25">
      <c r="A16" s="83"/>
      <c r="B16" s="565"/>
      <c r="C16" s="561"/>
      <c r="D16" s="94" t="s">
        <v>1360</v>
      </c>
      <c r="E16" s="75"/>
      <c r="F16" s="308" t="s">
        <v>1227</v>
      </c>
      <c r="G16" s="308" t="s">
        <v>1228</v>
      </c>
      <c r="H16" s="308" t="s">
        <v>1229</v>
      </c>
      <c r="I16" s="308" t="s">
        <v>1361</v>
      </c>
      <c r="J16" s="84"/>
      <c r="K16" s="80"/>
      <c r="L16" s="254"/>
      <c r="M16" s="304"/>
      <c r="N16" s="304"/>
      <c r="O16" s="304"/>
      <c r="P16" s="304"/>
      <c r="Q16" s="304"/>
      <c r="R16" s="304"/>
      <c r="S16" s="304"/>
      <c r="T16" s="82"/>
      <c r="U16" s="82"/>
    </row>
    <row r="17" spans="1:21" s="81" customFormat="1" ht="51.95" customHeight="1" x14ac:dyDescent="0.25">
      <c r="A17" s="83"/>
      <c r="B17" s="565"/>
      <c r="C17" s="561"/>
      <c r="D17" s="94" t="s">
        <v>1362</v>
      </c>
      <c r="E17" s="75"/>
      <c r="F17" s="308" t="s">
        <v>1363</v>
      </c>
      <c r="G17" s="308" t="s">
        <v>1364</v>
      </c>
      <c r="H17" s="308" t="s">
        <v>1365</v>
      </c>
      <c r="I17" s="308" t="s">
        <v>1366</v>
      </c>
      <c r="J17" s="84"/>
      <c r="K17" s="80"/>
      <c r="L17" s="254"/>
      <c r="M17" s="304"/>
      <c r="N17" s="304"/>
      <c r="O17" s="304"/>
      <c r="P17" s="304"/>
      <c r="Q17" s="304"/>
      <c r="R17" s="304"/>
      <c r="S17" s="304"/>
      <c r="T17" s="82"/>
      <c r="U17" s="82"/>
    </row>
    <row r="18" spans="1:21" s="81" customFormat="1" x14ac:dyDescent="0.25">
      <c r="A18" s="83"/>
      <c r="B18" s="250"/>
      <c r="C18" s="561"/>
      <c r="D18" s="95"/>
      <c r="E18" s="95"/>
      <c r="F18" s="309"/>
      <c r="G18" s="309"/>
      <c r="H18" s="309"/>
      <c r="I18" s="309"/>
      <c r="J18" s="84"/>
      <c r="K18" s="80"/>
      <c r="L18" s="254"/>
      <c r="M18" s="563"/>
      <c r="N18" s="563"/>
      <c r="O18" s="563"/>
      <c r="P18" s="563"/>
      <c r="Q18" s="563"/>
      <c r="R18" s="563"/>
      <c r="S18" s="563"/>
      <c r="T18" s="82"/>
      <c r="U18" s="82"/>
    </row>
    <row r="19" spans="1:21" s="81" customFormat="1" ht="86.1" customHeight="1" x14ac:dyDescent="0.25">
      <c r="A19" s="83"/>
      <c r="B19" s="562">
        <v>4</v>
      </c>
      <c r="C19" s="561" t="s">
        <v>1165</v>
      </c>
      <c r="D19" s="94" t="s">
        <v>1367</v>
      </c>
      <c r="E19" s="75"/>
      <c r="F19" s="308" t="s">
        <v>1235</v>
      </c>
      <c r="G19" s="308" t="s">
        <v>1236</v>
      </c>
      <c r="H19" s="308" t="s">
        <v>1368</v>
      </c>
      <c r="I19" s="308" t="s">
        <v>1369</v>
      </c>
      <c r="J19" s="84"/>
      <c r="K19" s="80"/>
      <c r="L19" s="254"/>
      <c r="M19" s="563"/>
      <c r="N19" s="563"/>
      <c r="O19" s="563"/>
      <c r="P19" s="563"/>
      <c r="Q19" s="563"/>
      <c r="R19" s="563"/>
      <c r="S19" s="563"/>
      <c r="T19" s="82"/>
      <c r="U19" s="82"/>
    </row>
    <row r="20" spans="1:21" s="81" customFormat="1" ht="75.95" customHeight="1" x14ac:dyDescent="0.25">
      <c r="A20" s="83"/>
      <c r="B20" s="562"/>
      <c r="C20" s="561"/>
      <c r="D20" s="94" t="s">
        <v>1370</v>
      </c>
      <c r="E20" s="75"/>
      <c r="F20" s="308" t="s">
        <v>1239</v>
      </c>
      <c r="G20" s="308" t="s">
        <v>1240</v>
      </c>
      <c r="H20" s="308" t="s">
        <v>1371</v>
      </c>
      <c r="I20" s="308" t="s">
        <v>1372</v>
      </c>
      <c r="J20" s="84"/>
      <c r="K20" s="80"/>
      <c r="L20" s="254"/>
      <c r="M20" s="304"/>
      <c r="N20" s="304"/>
      <c r="O20" s="304"/>
      <c r="P20" s="304"/>
      <c r="Q20" s="304"/>
      <c r="R20" s="304"/>
      <c r="S20" s="304"/>
      <c r="T20" s="82"/>
      <c r="U20" s="82"/>
    </row>
    <row r="21" spans="1:21" s="81" customFormat="1" ht="75.95" customHeight="1" x14ac:dyDescent="0.25">
      <c r="A21" s="83"/>
      <c r="B21" s="562"/>
      <c r="C21" s="561"/>
      <c r="D21" s="94" t="s">
        <v>1373</v>
      </c>
      <c r="E21" s="75"/>
      <c r="F21" s="308" t="s">
        <v>1374</v>
      </c>
      <c r="G21" s="308" t="s">
        <v>1375</v>
      </c>
      <c r="H21" s="308" t="s">
        <v>1376</v>
      </c>
      <c r="I21" s="308" t="s">
        <v>1377</v>
      </c>
      <c r="J21" s="84"/>
      <c r="K21" s="80"/>
      <c r="L21" s="254"/>
      <c r="M21" s="304"/>
      <c r="N21" s="304"/>
      <c r="O21" s="304"/>
      <c r="P21" s="304"/>
      <c r="Q21" s="304"/>
      <c r="R21" s="304"/>
      <c r="S21" s="304"/>
      <c r="T21" s="82"/>
      <c r="U21" s="82"/>
    </row>
    <row r="22" spans="1:21" s="81" customFormat="1" x14ac:dyDescent="0.25">
      <c r="A22" s="83"/>
      <c r="B22" s="250"/>
      <c r="C22" s="87"/>
      <c r="D22" s="95"/>
      <c r="E22" s="95"/>
      <c r="F22" s="309"/>
      <c r="G22" s="309"/>
      <c r="H22" s="309"/>
      <c r="I22" s="309"/>
      <c r="J22" s="84"/>
      <c r="K22" s="80"/>
      <c r="L22" s="254"/>
      <c r="M22" s="563"/>
      <c r="N22" s="563"/>
      <c r="O22" s="563"/>
      <c r="P22" s="563"/>
      <c r="Q22" s="563"/>
      <c r="R22" s="563"/>
      <c r="S22" s="563"/>
      <c r="T22" s="82"/>
      <c r="U22" s="82"/>
    </row>
    <row r="23" spans="1:21" s="81" customFormat="1" ht="39.950000000000003" customHeight="1" x14ac:dyDescent="0.25">
      <c r="A23" s="83"/>
      <c r="B23" s="562">
        <v>5</v>
      </c>
      <c r="C23" s="561" t="s">
        <v>1169</v>
      </c>
      <c r="D23" s="323" t="s">
        <v>1378</v>
      </c>
      <c r="E23" s="75"/>
      <c r="F23" s="324" t="s">
        <v>1379</v>
      </c>
      <c r="G23" s="325" t="s">
        <v>1380</v>
      </c>
      <c r="H23" s="326" t="s">
        <v>1381</v>
      </c>
      <c r="I23" s="324" t="s">
        <v>1382</v>
      </c>
      <c r="J23" s="84"/>
      <c r="K23" s="80"/>
      <c r="L23" s="254"/>
      <c r="M23" s="563"/>
      <c r="N23" s="563"/>
      <c r="O23" s="563"/>
      <c r="P23" s="563"/>
      <c r="Q23" s="563"/>
      <c r="R23" s="563"/>
      <c r="S23" s="563"/>
      <c r="T23" s="82"/>
      <c r="U23" s="82"/>
    </row>
    <row r="24" spans="1:21" s="81" customFormat="1" ht="39.950000000000003" customHeight="1" x14ac:dyDescent="0.25">
      <c r="A24" s="83"/>
      <c r="B24" s="562"/>
      <c r="C24" s="561"/>
      <c r="D24" s="94" t="s">
        <v>1383</v>
      </c>
      <c r="E24" s="75"/>
      <c r="F24" s="308" t="s">
        <v>1384</v>
      </c>
      <c r="G24" s="308" t="s">
        <v>1252</v>
      </c>
      <c r="H24" s="308" t="s">
        <v>1253</v>
      </c>
      <c r="I24" s="308" t="s">
        <v>1385</v>
      </c>
      <c r="J24" s="84"/>
      <c r="K24" s="80"/>
      <c r="L24" s="254"/>
      <c r="M24" s="320"/>
      <c r="N24" s="320"/>
      <c r="O24" s="320"/>
      <c r="P24" s="320"/>
      <c r="Q24" s="320"/>
      <c r="R24" s="320"/>
      <c r="S24" s="320"/>
      <c r="T24" s="82"/>
      <c r="U24" s="82"/>
    </row>
    <row r="25" spans="1:21" s="81" customFormat="1" ht="110.1" customHeight="1" x14ac:dyDescent="0.25">
      <c r="A25" s="83"/>
      <c r="B25" s="562"/>
      <c r="C25" s="561"/>
      <c r="D25" s="94" t="s">
        <v>1386</v>
      </c>
      <c r="E25" s="75"/>
      <c r="F25" s="308" t="s">
        <v>1387</v>
      </c>
      <c r="G25" s="308" t="s">
        <v>1388</v>
      </c>
      <c r="H25" s="308" t="s">
        <v>1389</v>
      </c>
      <c r="I25" s="308" t="s">
        <v>1390</v>
      </c>
      <c r="J25" s="84"/>
      <c r="K25" s="80"/>
      <c r="L25" s="254"/>
      <c r="M25" s="320"/>
      <c r="N25" s="320"/>
      <c r="O25" s="320"/>
      <c r="P25" s="320"/>
      <c r="Q25" s="320"/>
      <c r="R25" s="320"/>
      <c r="S25" s="320"/>
      <c r="T25" s="82"/>
      <c r="U25" s="82"/>
    </row>
    <row r="26" spans="1:21" s="81" customFormat="1" x14ac:dyDescent="0.25">
      <c r="A26" s="83"/>
      <c r="B26" s="250"/>
      <c r="C26" s="87"/>
      <c r="D26" s="95"/>
      <c r="E26" s="95"/>
      <c r="F26" s="309"/>
      <c r="G26" s="309"/>
      <c r="H26" s="309"/>
      <c r="I26" s="309"/>
      <c r="J26" s="84"/>
      <c r="K26" s="80"/>
      <c r="L26" s="254"/>
      <c r="M26" s="563"/>
      <c r="N26" s="563"/>
      <c r="O26" s="563"/>
      <c r="P26" s="563"/>
      <c r="Q26" s="563"/>
      <c r="R26" s="563"/>
      <c r="S26" s="563"/>
      <c r="T26" s="82"/>
      <c r="U26" s="82"/>
    </row>
    <row r="27" spans="1:21" s="81" customFormat="1" ht="75" customHeight="1" x14ac:dyDescent="0.25">
      <c r="A27" s="83"/>
      <c r="B27" s="562">
        <v>6</v>
      </c>
      <c r="C27" s="561" t="s">
        <v>1173</v>
      </c>
      <c r="D27" s="94" t="s">
        <v>1391</v>
      </c>
      <c r="E27" s="75"/>
      <c r="F27" s="308" t="s">
        <v>1392</v>
      </c>
      <c r="G27" s="308" t="s">
        <v>1393</v>
      </c>
      <c r="H27" s="308" t="s">
        <v>1394</v>
      </c>
      <c r="I27" s="308" t="s">
        <v>1395</v>
      </c>
      <c r="J27" s="84"/>
      <c r="K27" s="80"/>
      <c r="L27" s="254"/>
      <c r="M27" s="563"/>
      <c r="N27" s="563"/>
      <c r="O27" s="563"/>
      <c r="P27" s="563"/>
      <c r="Q27" s="563"/>
      <c r="R27" s="563"/>
      <c r="S27" s="563"/>
      <c r="T27" s="82"/>
      <c r="U27" s="82"/>
    </row>
    <row r="28" spans="1:21" s="81" customFormat="1" ht="75.95" customHeight="1" x14ac:dyDescent="0.25">
      <c r="A28" s="83"/>
      <c r="B28" s="562"/>
      <c r="C28" s="561"/>
      <c r="D28" s="94" t="s">
        <v>1396</v>
      </c>
      <c r="E28" s="75"/>
      <c r="F28" s="308" t="s">
        <v>1397</v>
      </c>
      <c r="G28" s="308" t="s">
        <v>1398</v>
      </c>
      <c r="H28" s="308" t="s">
        <v>1399</v>
      </c>
      <c r="I28" s="308" t="s">
        <v>1400</v>
      </c>
      <c r="J28" s="84"/>
      <c r="K28" s="80"/>
      <c r="L28" s="254"/>
      <c r="M28" s="304"/>
      <c r="N28" s="304"/>
      <c r="O28" s="304"/>
      <c r="P28" s="304"/>
      <c r="Q28" s="304"/>
      <c r="R28" s="304"/>
      <c r="S28" s="304"/>
      <c r="T28" s="82"/>
      <c r="U28" s="82"/>
    </row>
    <row r="29" spans="1:21" s="81" customFormat="1" ht="96" customHeight="1" x14ac:dyDescent="0.25">
      <c r="A29" s="83"/>
      <c r="B29" s="562"/>
      <c r="C29" s="561"/>
      <c r="D29" s="94" t="s">
        <v>1401</v>
      </c>
      <c r="E29" s="75"/>
      <c r="F29" s="308" t="s">
        <v>1402</v>
      </c>
      <c r="G29" s="308" t="s">
        <v>1403</v>
      </c>
      <c r="H29" s="308" t="s">
        <v>1404</v>
      </c>
      <c r="I29" s="308" t="s">
        <v>1405</v>
      </c>
      <c r="J29" s="84"/>
      <c r="K29" s="80"/>
      <c r="L29" s="254"/>
      <c r="M29" s="304"/>
      <c r="N29" s="304"/>
      <c r="O29" s="304"/>
      <c r="P29" s="304"/>
      <c r="Q29" s="304"/>
      <c r="R29" s="304"/>
      <c r="S29" s="304"/>
      <c r="T29" s="82"/>
      <c r="U29" s="82"/>
    </row>
    <row r="30" spans="1:21" s="81" customFormat="1" ht="9.9499999999999993" customHeight="1" x14ac:dyDescent="0.25">
      <c r="A30" s="83"/>
      <c r="B30" s="250"/>
      <c r="C30" s="87"/>
      <c r="D30" s="95"/>
      <c r="E30" s="95"/>
      <c r="F30" s="309"/>
      <c r="G30" s="309"/>
      <c r="H30" s="309"/>
      <c r="I30" s="309"/>
      <c r="J30" s="84"/>
      <c r="K30" s="80"/>
      <c r="L30" s="254"/>
      <c r="M30" s="563"/>
      <c r="N30" s="563"/>
      <c r="O30" s="563"/>
      <c r="P30" s="563"/>
      <c r="Q30" s="563"/>
      <c r="R30" s="563"/>
      <c r="S30" s="563"/>
      <c r="T30" s="82"/>
      <c r="U30" s="82"/>
    </row>
    <row r="31" spans="1:21" s="81" customFormat="1" ht="96" customHeight="1" x14ac:dyDescent="0.25">
      <c r="A31" s="83"/>
      <c r="B31" s="562">
        <v>7</v>
      </c>
      <c r="C31" s="561" t="s">
        <v>1177</v>
      </c>
      <c r="D31" s="94" t="s">
        <v>1406</v>
      </c>
      <c r="E31" s="75"/>
      <c r="F31" s="308" t="s">
        <v>1407</v>
      </c>
      <c r="G31" s="308" t="s">
        <v>1408</v>
      </c>
      <c r="H31" s="308" t="s">
        <v>1409</v>
      </c>
      <c r="I31" s="308" t="s">
        <v>1410</v>
      </c>
      <c r="J31" s="84"/>
      <c r="K31" s="80"/>
      <c r="L31" s="254"/>
      <c r="M31" s="254"/>
      <c r="N31" s="254"/>
      <c r="O31" s="255"/>
      <c r="P31" s="255"/>
      <c r="Q31" s="255"/>
      <c r="R31" s="255"/>
      <c r="S31" s="255"/>
      <c r="T31" s="82"/>
      <c r="U31" s="82"/>
    </row>
    <row r="32" spans="1:21" s="81" customFormat="1" ht="75.95" customHeight="1" x14ac:dyDescent="0.25">
      <c r="A32" s="83"/>
      <c r="B32" s="562"/>
      <c r="C32" s="561"/>
      <c r="D32" s="94" t="s">
        <v>1411</v>
      </c>
      <c r="E32" s="75"/>
      <c r="F32" s="308" t="s">
        <v>1412</v>
      </c>
      <c r="G32" s="308" t="s">
        <v>1413</v>
      </c>
      <c r="H32" s="308" t="s">
        <v>1414</v>
      </c>
      <c r="I32" s="308" t="s">
        <v>1415</v>
      </c>
      <c r="J32" s="84"/>
      <c r="K32" s="80"/>
      <c r="L32" s="254"/>
      <c r="M32" s="254"/>
      <c r="N32" s="254"/>
      <c r="O32" s="255"/>
      <c r="P32" s="255"/>
      <c r="Q32" s="255"/>
      <c r="R32" s="255"/>
      <c r="S32" s="255"/>
      <c r="T32" s="82"/>
      <c r="U32" s="82"/>
    </row>
    <row r="33" spans="1:21" s="81" customFormat="1" x14ac:dyDescent="0.25">
      <c r="A33" s="83"/>
      <c r="B33" s="250"/>
      <c r="C33" s="561"/>
      <c r="D33" s="95"/>
      <c r="E33" s="95"/>
      <c r="F33" s="309"/>
      <c r="G33" s="309"/>
      <c r="H33" s="309"/>
      <c r="I33" s="309"/>
      <c r="J33" s="84"/>
      <c r="K33" s="80"/>
      <c r="L33" s="254"/>
      <c r="M33" s="254"/>
      <c r="N33" s="254"/>
      <c r="O33" s="255"/>
      <c r="P33" s="255"/>
      <c r="Q33" s="255"/>
      <c r="R33" s="255"/>
      <c r="S33" s="255"/>
      <c r="T33" s="82"/>
      <c r="U33" s="82"/>
    </row>
    <row r="34" spans="1:21" s="81" customFormat="1" ht="39.950000000000003" customHeight="1" x14ac:dyDescent="0.25">
      <c r="A34" s="83"/>
      <c r="B34" s="562">
        <v>8</v>
      </c>
      <c r="C34" s="561" t="s">
        <v>1181</v>
      </c>
      <c r="D34" s="323" t="s">
        <v>1416</v>
      </c>
      <c r="E34" s="95"/>
      <c r="F34" s="324" t="s">
        <v>1281</v>
      </c>
      <c r="G34" s="324" t="s">
        <v>1417</v>
      </c>
      <c r="H34" s="324" t="s">
        <v>1418</v>
      </c>
      <c r="I34" s="324" t="s">
        <v>1382</v>
      </c>
      <c r="J34" s="84"/>
      <c r="K34" s="80"/>
      <c r="L34" s="254"/>
      <c r="M34" s="254"/>
      <c r="N34" s="254"/>
      <c r="O34" s="255"/>
      <c r="P34" s="255"/>
      <c r="Q34" s="255"/>
      <c r="R34" s="255"/>
      <c r="S34" s="255"/>
      <c r="T34" s="82"/>
      <c r="U34" s="82"/>
    </row>
    <row r="35" spans="1:21" s="81" customFormat="1" ht="63.95" customHeight="1" x14ac:dyDescent="0.25">
      <c r="A35" s="83"/>
      <c r="B35" s="562"/>
      <c r="C35" s="561"/>
      <c r="D35" s="94" t="s">
        <v>1419</v>
      </c>
      <c r="E35" s="75"/>
      <c r="F35" s="308" t="s">
        <v>1420</v>
      </c>
      <c r="G35" s="308" t="s">
        <v>1290</v>
      </c>
      <c r="H35" s="308" t="s">
        <v>1291</v>
      </c>
      <c r="I35" s="308" t="s">
        <v>1292</v>
      </c>
      <c r="J35" s="84"/>
      <c r="K35" s="80"/>
      <c r="L35" s="254"/>
      <c r="M35" s="254"/>
      <c r="N35" s="254"/>
      <c r="O35" s="255"/>
      <c r="P35" s="255"/>
      <c r="Q35" s="255"/>
      <c r="R35" s="255"/>
      <c r="S35" s="255"/>
      <c r="T35" s="82"/>
      <c r="U35" s="82"/>
    </row>
    <row r="36" spans="1:21" s="81" customFormat="1" ht="75.95" customHeight="1" x14ac:dyDescent="0.25">
      <c r="A36" s="83"/>
      <c r="B36" s="562"/>
      <c r="C36" s="561"/>
      <c r="D36" s="94" t="s">
        <v>1421</v>
      </c>
      <c r="E36" s="75"/>
      <c r="F36" s="308" t="s">
        <v>1422</v>
      </c>
      <c r="G36" s="308" t="s">
        <v>1423</v>
      </c>
      <c r="H36" s="308" t="s">
        <v>1424</v>
      </c>
      <c r="I36" s="308" t="s">
        <v>1425</v>
      </c>
      <c r="J36" s="84"/>
      <c r="K36" s="80"/>
      <c r="L36" s="254"/>
      <c r="M36" s="254"/>
      <c r="N36" s="254"/>
      <c r="O36" s="255"/>
      <c r="P36" s="255"/>
      <c r="Q36" s="255"/>
      <c r="R36" s="255"/>
      <c r="S36" s="255"/>
      <c r="T36" s="82"/>
      <c r="U36" s="82"/>
    </row>
    <row r="37" spans="1:21" s="81" customFormat="1" x14ac:dyDescent="0.25">
      <c r="A37" s="83"/>
      <c r="B37" s="250"/>
      <c r="C37" s="87"/>
      <c r="D37" s="95"/>
      <c r="E37" s="95"/>
      <c r="F37" s="309"/>
      <c r="G37" s="309"/>
      <c r="H37" s="309"/>
      <c r="I37" s="309"/>
      <c r="J37" s="84"/>
      <c r="K37" s="80"/>
      <c r="O37" s="82"/>
      <c r="P37" s="82"/>
      <c r="Q37" s="82"/>
      <c r="R37" s="82"/>
      <c r="S37" s="82"/>
      <c r="T37" s="82"/>
      <c r="U37" s="82"/>
    </row>
    <row r="38" spans="1:21" s="81" customFormat="1" ht="63.95" customHeight="1" x14ac:dyDescent="0.25">
      <c r="A38" s="83"/>
      <c r="B38" s="562">
        <v>9</v>
      </c>
      <c r="C38" s="561" t="s">
        <v>1186</v>
      </c>
      <c r="D38" s="94" t="s">
        <v>1426</v>
      </c>
      <c r="E38" s="75"/>
      <c r="F38" s="308" t="s">
        <v>1427</v>
      </c>
      <c r="G38" s="308" t="s">
        <v>1428</v>
      </c>
      <c r="H38" s="308" t="s">
        <v>1429</v>
      </c>
      <c r="I38" s="308" t="s">
        <v>1430</v>
      </c>
      <c r="J38" s="84"/>
      <c r="K38" s="80"/>
      <c r="O38" s="82"/>
      <c r="P38" s="82"/>
      <c r="Q38" s="82"/>
      <c r="R38" s="82"/>
      <c r="S38" s="82"/>
      <c r="T38" s="82"/>
      <c r="U38" s="82"/>
    </row>
    <row r="39" spans="1:21" s="81" customFormat="1" ht="75.95" customHeight="1" x14ac:dyDescent="0.25">
      <c r="A39" s="83"/>
      <c r="B39" s="562"/>
      <c r="C39" s="561"/>
      <c r="D39" s="94" t="s">
        <v>1431</v>
      </c>
      <c r="E39" s="75"/>
      <c r="F39" s="308" t="s">
        <v>1432</v>
      </c>
      <c r="G39" s="308" t="s">
        <v>1302</v>
      </c>
      <c r="H39" s="308" t="s">
        <v>1433</v>
      </c>
      <c r="I39" s="308" t="s">
        <v>1434</v>
      </c>
      <c r="J39" s="84"/>
      <c r="K39" s="80"/>
      <c r="O39" s="82"/>
      <c r="P39" s="82"/>
      <c r="Q39" s="82"/>
      <c r="R39" s="82"/>
      <c r="S39" s="82"/>
      <c r="T39" s="82"/>
      <c r="U39" s="82"/>
    </row>
    <row r="40" spans="1:21" s="81" customFormat="1" ht="84.95" customHeight="1" x14ac:dyDescent="0.25">
      <c r="A40" s="83"/>
      <c r="B40" s="562"/>
      <c r="C40" s="561"/>
      <c r="D40" s="94" t="s">
        <v>1435</v>
      </c>
      <c r="E40" s="75"/>
      <c r="F40" s="308" t="s">
        <v>1436</v>
      </c>
      <c r="G40" s="308" t="s">
        <v>1437</v>
      </c>
      <c r="H40" s="308" t="s">
        <v>1438</v>
      </c>
      <c r="I40" s="308" t="s">
        <v>1439</v>
      </c>
      <c r="J40" s="84"/>
      <c r="K40" s="80"/>
      <c r="O40" s="82"/>
      <c r="P40" s="82"/>
      <c r="Q40" s="82"/>
      <c r="R40" s="82"/>
      <c r="S40" s="82"/>
      <c r="T40" s="82"/>
      <c r="U40" s="82"/>
    </row>
    <row r="41" spans="1:21" s="81" customFormat="1" ht="11.25" customHeight="1" x14ac:dyDescent="0.25">
      <c r="A41" s="83"/>
      <c r="B41" s="250"/>
      <c r="C41" s="87"/>
      <c r="D41" s="95"/>
      <c r="E41" s="95"/>
      <c r="F41" s="309"/>
      <c r="G41" s="309"/>
      <c r="H41" s="309"/>
      <c r="I41" s="309"/>
      <c r="J41" s="84"/>
      <c r="K41" s="80"/>
      <c r="O41" s="82"/>
      <c r="P41" s="82"/>
      <c r="Q41" s="82"/>
      <c r="R41" s="82"/>
      <c r="S41" s="82"/>
      <c r="T41" s="82"/>
      <c r="U41" s="82"/>
    </row>
    <row r="42" spans="1:21" s="81" customFormat="1" ht="51.95" customHeight="1" x14ac:dyDescent="0.25">
      <c r="A42" s="83"/>
      <c r="B42" s="562">
        <v>10</v>
      </c>
      <c r="C42" s="561" t="s">
        <v>1190</v>
      </c>
      <c r="D42" s="94" t="s">
        <v>1440</v>
      </c>
      <c r="E42" s="75"/>
      <c r="F42" s="308" t="s">
        <v>1441</v>
      </c>
      <c r="G42" s="308" t="s">
        <v>1442</v>
      </c>
      <c r="H42" s="308" t="s">
        <v>1443</v>
      </c>
      <c r="I42" s="308" t="s">
        <v>1444</v>
      </c>
      <c r="J42" s="84"/>
      <c r="K42" s="80"/>
      <c r="O42" s="82"/>
      <c r="P42" s="82"/>
      <c r="Q42" s="82"/>
      <c r="R42" s="82"/>
      <c r="S42" s="82"/>
      <c r="T42" s="82"/>
      <c r="U42" s="82"/>
    </row>
    <row r="43" spans="1:21" s="81" customFormat="1" ht="75.95" customHeight="1" x14ac:dyDescent="0.25">
      <c r="A43" s="83"/>
      <c r="B43" s="562"/>
      <c r="C43" s="561"/>
      <c r="D43" s="94" t="s">
        <v>1445</v>
      </c>
      <c r="E43" s="75"/>
      <c r="F43" s="308" t="s">
        <v>1446</v>
      </c>
      <c r="G43" s="308" t="s">
        <v>1447</v>
      </c>
      <c r="H43" s="308" t="s">
        <v>1448</v>
      </c>
      <c r="I43" s="308" t="s">
        <v>1449</v>
      </c>
      <c r="J43" s="84"/>
      <c r="K43" s="80"/>
      <c r="O43" s="82"/>
      <c r="P43" s="82"/>
      <c r="Q43" s="82"/>
      <c r="R43" s="82"/>
      <c r="S43" s="82"/>
      <c r="T43" s="82"/>
      <c r="U43" s="82"/>
    </row>
    <row r="44" spans="1:21" s="81" customFormat="1" ht="141.94999999999999" customHeight="1" x14ac:dyDescent="0.25">
      <c r="A44" s="83"/>
      <c r="B44" s="562"/>
      <c r="C44" s="561"/>
      <c r="D44" s="94" t="s">
        <v>1450</v>
      </c>
      <c r="E44" s="75"/>
      <c r="F44" s="310"/>
      <c r="G44" s="311"/>
      <c r="H44" s="308" t="s">
        <v>1451</v>
      </c>
      <c r="I44" s="308" t="s">
        <v>1452</v>
      </c>
      <c r="J44" s="84"/>
      <c r="K44" s="80"/>
      <c r="O44" s="82"/>
      <c r="P44" s="82"/>
      <c r="Q44" s="82"/>
      <c r="R44" s="82"/>
      <c r="S44" s="82"/>
      <c r="T44" s="82"/>
      <c r="U44" s="82"/>
    </row>
    <row r="45" spans="1:21" s="81" customFormat="1" ht="108" customHeight="1" x14ac:dyDescent="0.25">
      <c r="A45" s="83"/>
      <c r="B45" s="562"/>
      <c r="C45" s="561"/>
      <c r="D45" s="94" t="s">
        <v>1453</v>
      </c>
      <c r="E45" s="75"/>
      <c r="F45" s="327"/>
      <c r="G45" s="328"/>
      <c r="H45" s="308" t="s">
        <v>1454</v>
      </c>
      <c r="I45" s="308" t="s">
        <v>1455</v>
      </c>
      <c r="J45" s="84"/>
      <c r="K45" s="80"/>
      <c r="O45" s="82"/>
      <c r="P45" s="82"/>
      <c r="Q45" s="82"/>
      <c r="R45" s="82"/>
      <c r="S45" s="82"/>
      <c r="T45" s="82"/>
      <c r="U45" s="82"/>
    </row>
    <row r="46" spans="1:21" s="81" customFormat="1" ht="9.9499999999999993" customHeight="1" x14ac:dyDescent="0.25">
      <c r="A46" s="85"/>
      <c r="B46" s="252"/>
      <c r="C46" s="256"/>
      <c r="D46" s="97"/>
      <c r="E46" s="97"/>
      <c r="F46" s="97"/>
      <c r="G46" s="97"/>
      <c r="H46" s="97"/>
      <c r="I46" s="97"/>
      <c r="J46" s="86"/>
      <c r="K46" s="80"/>
      <c r="O46" s="82"/>
      <c r="P46" s="82"/>
      <c r="Q46" s="82"/>
      <c r="R46" s="82"/>
      <c r="S46" s="82"/>
      <c r="T46" s="82"/>
      <c r="U46" s="82"/>
    </row>
    <row r="47" spans="1:21" s="81" customFormat="1" ht="9.9499999999999993" customHeight="1" x14ac:dyDescent="0.25">
      <c r="A47" s="82"/>
      <c r="B47" s="253"/>
      <c r="C47" s="82"/>
      <c r="D47" s="82"/>
      <c r="E47" s="82"/>
      <c r="F47" s="82"/>
      <c r="G47" s="82"/>
      <c r="H47" s="82"/>
      <c r="I47" s="82"/>
      <c r="K47" s="80"/>
      <c r="O47" s="82"/>
      <c r="P47" s="82"/>
      <c r="Q47" s="82"/>
      <c r="R47" s="82"/>
      <c r="S47" s="82"/>
      <c r="T47" s="82"/>
      <c r="U47" s="82"/>
    </row>
  </sheetData>
  <sheetProtection algorithmName="SHA-512" hashValue="b4SVf+a0xZWEau47mdA2Aq4Rf6PKau6xWcelE6Q0XyboQf20PG5dQ6nmyf5r7rFaAt5l7BWm/whnsst83LR6Xw==" saltValue="ckj4h1zBvTdZkL0Ep2hvAw==" spinCount="100000" sheet="1" objects="1" scenarios="1"/>
  <mergeCells count="32">
    <mergeCell ref="M18:S18"/>
    <mergeCell ref="B2:F2"/>
    <mergeCell ref="F3:I3"/>
    <mergeCell ref="B6:B9"/>
    <mergeCell ref="C6:C9"/>
    <mergeCell ref="B11:B12"/>
    <mergeCell ref="C11:C12"/>
    <mergeCell ref="M11:S11"/>
    <mergeCell ref="M13:S13"/>
    <mergeCell ref="B14:B17"/>
    <mergeCell ref="M14:S14"/>
    <mergeCell ref="C14:C18"/>
    <mergeCell ref="M26:S26"/>
    <mergeCell ref="B27:B29"/>
    <mergeCell ref="C27:C29"/>
    <mergeCell ref="M27:S27"/>
    <mergeCell ref="M30:S30"/>
    <mergeCell ref="M19:S19"/>
    <mergeCell ref="M22:S22"/>
    <mergeCell ref="B23:B25"/>
    <mergeCell ref="C23:C25"/>
    <mergeCell ref="M23:S23"/>
    <mergeCell ref="B42:B45"/>
    <mergeCell ref="C42:C45"/>
    <mergeCell ref="B31:B32"/>
    <mergeCell ref="B19:B21"/>
    <mergeCell ref="C19:C21"/>
    <mergeCell ref="C31:C33"/>
    <mergeCell ref="B34:B36"/>
    <mergeCell ref="C34:C36"/>
    <mergeCell ref="B38:B40"/>
    <mergeCell ref="C38:C40"/>
  </mergeCells>
  <printOptions horizontalCentered="1"/>
  <pageMargins left="0.39370078740157483" right="0.39370078740157483" top="1.1811023622047245" bottom="0.59055118110236227" header="0.39370078740157483" footer="0.31496062992125984"/>
  <pageSetup paperSize="9" scale="56" fitToHeight="0" orientation="landscape" r:id="rId1"/>
  <headerFooter>
    <oddHeader>&amp;L&amp;"Verdana,Standard"&amp;9&amp;G&amp;C&amp;"Verdana,Fett"&amp;12
IPMA Level A, B and C
Certification application
Description of the complexity indicators of the programme management&amp;R&amp;G</oddHeader>
    <oddFooter>&amp;L&amp;"Verdana,Standard"&amp;9© VZPM&amp;C&amp;"Verdana,Standard"&amp;9&amp;F&amp;R&amp;"Verdana,Standard"&amp;9&amp;A page &amp;P/&amp;N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pageSetUpPr fitToPage="1"/>
  </sheetPr>
  <dimension ref="A1:U45"/>
  <sheetViews>
    <sheetView showGridLines="0" zoomScaleNormal="100" workbookViewId="0">
      <pane ySplit="5" topLeftCell="A6" activePane="bottomLeft" state="frozen"/>
      <selection pane="bottomLeft"/>
    </sheetView>
  </sheetViews>
  <sheetFormatPr baseColWidth="10" defaultColWidth="11.42578125" defaultRowHeight="11.25" x14ac:dyDescent="0.25"/>
  <cols>
    <col min="1" max="1" width="1.7109375" style="82" customWidth="1"/>
    <col min="2" max="2" width="3.7109375" style="253" customWidth="1"/>
    <col min="3" max="3" width="30.7109375" style="82" customWidth="1"/>
    <col min="4" max="4" width="36.7109375" style="82" customWidth="1"/>
    <col min="5" max="5" width="1.7109375" style="82" customWidth="1"/>
    <col min="6" max="9" width="42.7109375" style="82" customWidth="1"/>
    <col min="10" max="10" width="1.7109375" style="81" customWidth="1"/>
    <col min="11" max="11" width="1.7109375" style="80" customWidth="1"/>
    <col min="12" max="14" width="11.42578125" style="81"/>
    <col min="15" max="16384" width="11.42578125" style="82"/>
  </cols>
  <sheetData>
    <row r="1" spans="1:21" s="81" customFormat="1" ht="9.9499999999999993" customHeight="1" x14ac:dyDescent="0.25">
      <c r="A1" s="77"/>
      <c r="B1" s="251"/>
      <c r="C1" s="78"/>
      <c r="D1" s="78"/>
      <c r="E1" s="78"/>
      <c r="F1" s="78"/>
      <c r="G1" s="78"/>
      <c r="H1" s="78"/>
      <c r="I1" s="78"/>
      <c r="J1" s="79"/>
      <c r="K1" s="80"/>
      <c r="O1" s="82"/>
      <c r="P1" s="82"/>
      <c r="Q1" s="82"/>
      <c r="R1" s="82"/>
      <c r="S1" s="82"/>
      <c r="T1" s="82"/>
      <c r="U1" s="82"/>
    </row>
    <row r="2" spans="1:21" s="81" customFormat="1" ht="18" customHeight="1" x14ac:dyDescent="0.25">
      <c r="A2" s="83"/>
      <c r="B2" s="564" t="s">
        <v>1147</v>
      </c>
      <c r="C2" s="564"/>
      <c r="D2" s="564"/>
      <c r="E2" s="564"/>
      <c r="F2" s="564"/>
      <c r="G2" s="305"/>
      <c r="H2" s="305"/>
      <c r="I2" s="305"/>
      <c r="J2" s="84"/>
      <c r="K2" s="80"/>
      <c r="O2" s="82"/>
      <c r="P2" s="82"/>
      <c r="Q2" s="82"/>
      <c r="R2" s="82"/>
      <c r="S2" s="82"/>
      <c r="T2" s="82"/>
      <c r="U2" s="82"/>
    </row>
    <row r="3" spans="1:21" s="81" customFormat="1" ht="18" customHeight="1" x14ac:dyDescent="0.25">
      <c r="A3" s="83"/>
      <c r="B3" s="347"/>
      <c r="C3" s="95"/>
      <c r="D3" s="95"/>
      <c r="E3" s="95"/>
      <c r="F3" s="566" t="s">
        <v>1148</v>
      </c>
      <c r="G3" s="566"/>
      <c r="H3" s="566"/>
      <c r="I3" s="566"/>
      <c r="J3" s="84"/>
      <c r="K3" s="80"/>
      <c r="O3" s="82"/>
      <c r="P3" s="82"/>
      <c r="Q3" s="82"/>
      <c r="R3" s="82"/>
      <c r="S3" s="82"/>
      <c r="T3" s="82"/>
      <c r="U3" s="82"/>
    </row>
    <row r="4" spans="1:21" s="81" customFormat="1" ht="18" customHeight="1" x14ac:dyDescent="0.25">
      <c r="A4" s="83"/>
      <c r="B4" s="249"/>
      <c r="C4" s="95" t="s">
        <v>1149</v>
      </c>
      <c r="D4" s="95" t="s">
        <v>1150</v>
      </c>
      <c r="E4" s="95"/>
      <c r="F4" s="307">
        <v>1</v>
      </c>
      <c r="G4" s="307">
        <v>2</v>
      </c>
      <c r="H4" s="307">
        <v>3</v>
      </c>
      <c r="I4" s="307">
        <v>4</v>
      </c>
      <c r="J4" s="84"/>
      <c r="K4" s="80"/>
      <c r="O4" s="82"/>
      <c r="P4" s="82"/>
      <c r="Q4" s="82"/>
      <c r="R4" s="82"/>
      <c r="S4" s="82"/>
      <c r="T4" s="82"/>
      <c r="U4" s="82"/>
    </row>
    <row r="5" spans="1:21" s="81" customFormat="1" ht="9.9499999999999993" customHeight="1" x14ac:dyDescent="0.25">
      <c r="A5" s="83"/>
      <c r="B5" s="249"/>
      <c r="C5" s="95"/>
      <c r="D5" s="95"/>
      <c r="E5" s="95"/>
      <c r="F5" s="307"/>
      <c r="G5" s="307"/>
      <c r="H5" s="307"/>
      <c r="I5" s="307"/>
      <c r="J5" s="84"/>
      <c r="K5" s="80"/>
      <c r="O5" s="82"/>
      <c r="P5" s="82"/>
      <c r="Q5" s="82"/>
      <c r="R5" s="82"/>
      <c r="S5" s="82"/>
      <c r="T5" s="82"/>
      <c r="U5" s="82"/>
    </row>
    <row r="6" spans="1:21" s="81" customFormat="1" ht="51.95" customHeight="1" x14ac:dyDescent="0.25">
      <c r="A6" s="83"/>
      <c r="B6" s="565">
        <v>1</v>
      </c>
      <c r="C6" s="561" t="s">
        <v>1151</v>
      </c>
      <c r="D6" s="94" t="s">
        <v>1456</v>
      </c>
      <c r="E6" s="75"/>
      <c r="F6" s="308" t="s">
        <v>1457</v>
      </c>
      <c r="G6" s="308" t="s">
        <v>1458</v>
      </c>
      <c r="H6" s="308" t="s">
        <v>1459</v>
      </c>
      <c r="I6" s="308" t="s">
        <v>1460</v>
      </c>
      <c r="J6" s="84"/>
      <c r="K6" s="80"/>
      <c r="L6" s="254"/>
      <c r="M6" s="254"/>
      <c r="N6" s="254"/>
      <c r="O6" s="255"/>
      <c r="P6" s="255"/>
      <c r="Q6" s="255"/>
      <c r="R6" s="255"/>
      <c r="S6" s="255"/>
      <c r="T6" s="82"/>
      <c r="U6" s="82"/>
    </row>
    <row r="7" spans="1:21" s="81" customFormat="1" ht="39.950000000000003" customHeight="1" x14ac:dyDescent="0.25">
      <c r="A7" s="83"/>
      <c r="B7" s="565"/>
      <c r="C7" s="561"/>
      <c r="D7" s="94" t="s">
        <v>1461</v>
      </c>
      <c r="E7" s="75"/>
      <c r="F7" s="308" t="s">
        <v>1328</v>
      </c>
      <c r="G7" s="308" t="s">
        <v>1329</v>
      </c>
      <c r="H7" s="308" t="s">
        <v>1330</v>
      </c>
      <c r="I7" s="308" t="s">
        <v>1331</v>
      </c>
      <c r="J7" s="84"/>
      <c r="K7" s="80"/>
      <c r="L7" s="254"/>
      <c r="M7" s="254"/>
      <c r="N7" s="254"/>
      <c r="O7" s="255"/>
      <c r="P7" s="255"/>
      <c r="Q7" s="255"/>
      <c r="R7" s="255"/>
      <c r="S7" s="255"/>
      <c r="T7" s="82"/>
      <c r="U7" s="82"/>
    </row>
    <row r="8" spans="1:21" s="81" customFormat="1" ht="75.95" customHeight="1" x14ac:dyDescent="0.25">
      <c r="A8" s="83"/>
      <c r="B8" s="565"/>
      <c r="C8" s="561"/>
      <c r="D8" s="94" t="s">
        <v>1462</v>
      </c>
      <c r="E8" s="75"/>
      <c r="F8" s="308" t="s">
        <v>1463</v>
      </c>
      <c r="G8" s="308" t="s">
        <v>1547</v>
      </c>
      <c r="H8" s="308" t="s">
        <v>1549</v>
      </c>
      <c r="I8" s="308" t="s">
        <v>1334</v>
      </c>
      <c r="J8" s="84"/>
      <c r="K8" s="80"/>
      <c r="L8" s="254"/>
      <c r="M8" s="254"/>
      <c r="N8" s="254"/>
      <c r="O8" s="255"/>
      <c r="P8" s="255"/>
      <c r="Q8" s="255"/>
      <c r="R8" s="255"/>
      <c r="S8" s="255"/>
      <c r="T8" s="82"/>
      <c r="U8" s="82"/>
    </row>
    <row r="9" spans="1:21" s="81" customFormat="1" ht="96" customHeight="1" x14ac:dyDescent="0.25">
      <c r="A9" s="83"/>
      <c r="B9" s="565"/>
      <c r="C9" s="561"/>
      <c r="D9" s="94" t="s">
        <v>1464</v>
      </c>
      <c r="E9" s="75"/>
      <c r="F9" s="308" t="s">
        <v>1465</v>
      </c>
      <c r="G9" s="308" t="s">
        <v>1466</v>
      </c>
      <c r="H9" s="308" t="s">
        <v>1467</v>
      </c>
      <c r="I9" s="308" t="s">
        <v>1468</v>
      </c>
      <c r="J9" s="84"/>
      <c r="K9" s="80"/>
      <c r="L9" s="254"/>
      <c r="M9" s="254"/>
      <c r="N9" s="254"/>
      <c r="O9" s="255"/>
      <c r="P9" s="255"/>
      <c r="Q9" s="255"/>
      <c r="R9" s="255"/>
      <c r="S9" s="255"/>
      <c r="T9" s="82"/>
      <c r="U9" s="82"/>
    </row>
    <row r="10" spans="1:21" s="81" customFormat="1" x14ac:dyDescent="0.25">
      <c r="A10" s="83"/>
      <c r="B10" s="250"/>
      <c r="C10" s="87"/>
      <c r="D10" s="95"/>
      <c r="E10" s="95"/>
      <c r="F10" s="309"/>
      <c r="G10" s="309"/>
      <c r="H10" s="309"/>
      <c r="I10" s="309"/>
      <c r="J10" s="84"/>
      <c r="K10" s="80"/>
      <c r="L10" s="254"/>
      <c r="M10" s="254"/>
      <c r="N10" s="254"/>
      <c r="O10" s="255"/>
      <c r="P10" s="255"/>
      <c r="Q10" s="255"/>
      <c r="R10" s="255"/>
      <c r="S10" s="255"/>
      <c r="T10" s="82"/>
      <c r="U10" s="82"/>
    </row>
    <row r="11" spans="1:21" s="81" customFormat="1" ht="86.1" customHeight="1" x14ac:dyDescent="0.25">
      <c r="A11" s="83"/>
      <c r="B11" s="565">
        <v>2</v>
      </c>
      <c r="C11" s="567" t="s">
        <v>1156</v>
      </c>
      <c r="D11" s="94" t="s">
        <v>1469</v>
      </c>
      <c r="E11" s="75"/>
      <c r="F11" s="308" t="s">
        <v>1341</v>
      </c>
      <c r="G11" s="308" t="s">
        <v>1342</v>
      </c>
      <c r="H11" s="308" t="s">
        <v>1343</v>
      </c>
      <c r="I11" s="308" t="s">
        <v>1344</v>
      </c>
      <c r="J11" s="84"/>
      <c r="K11" s="80"/>
      <c r="L11" s="254"/>
      <c r="M11" s="563"/>
      <c r="N11" s="563"/>
      <c r="O11" s="563"/>
      <c r="P11" s="563"/>
      <c r="Q11" s="563"/>
      <c r="R11" s="563"/>
      <c r="S11" s="563"/>
      <c r="T11" s="82"/>
      <c r="U11" s="82"/>
    </row>
    <row r="12" spans="1:21" s="81" customFormat="1" ht="63.95" customHeight="1" x14ac:dyDescent="0.25">
      <c r="A12" s="83"/>
      <c r="B12" s="565"/>
      <c r="C12" s="568"/>
      <c r="D12" s="306" t="s">
        <v>1470</v>
      </c>
      <c r="E12" s="75"/>
      <c r="F12" s="308" t="s">
        <v>1346</v>
      </c>
      <c r="G12" s="308" t="s">
        <v>1347</v>
      </c>
      <c r="H12" s="308" t="s">
        <v>1348</v>
      </c>
      <c r="I12" s="308" t="s">
        <v>1349</v>
      </c>
      <c r="J12" s="84"/>
      <c r="K12" s="80"/>
      <c r="L12" s="254"/>
      <c r="M12" s="304"/>
      <c r="N12" s="304"/>
      <c r="O12" s="304"/>
      <c r="P12" s="304"/>
      <c r="Q12" s="304"/>
      <c r="R12" s="304"/>
      <c r="S12" s="304"/>
      <c r="T12" s="82"/>
      <c r="U12" s="82"/>
    </row>
    <row r="13" spans="1:21" s="81" customFormat="1" x14ac:dyDescent="0.25">
      <c r="A13" s="83"/>
      <c r="B13" s="250"/>
      <c r="C13" s="87"/>
      <c r="D13" s="95"/>
      <c r="E13" s="95"/>
      <c r="F13" s="309"/>
      <c r="G13" s="309"/>
      <c r="H13" s="309"/>
      <c r="I13" s="309"/>
      <c r="J13" s="84"/>
      <c r="K13" s="80"/>
      <c r="L13" s="254"/>
      <c r="M13" s="563"/>
      <c r="N13" s="563"/>
      <c r="O13" s="563"/>
      <c r="P13" s="563"/>
      <c r="Q13" s="563"/>
      <c r="R13" s="563"/>
      <c r="S13" s="563"/>
      <c r="T13" s="82"/>
      <c r="U13" s="82"/>
    </row>
    <row r="14" spans="1:21" s="81" customFormat="1" ht="39.950000000000003" customHeight="1" x14ac:dyDescent="0.25">
      <c r="A14" s="83"/>
      <c r="B14" s="565">
        <v>3</v>
      </c>
      <c r="C14" s="561" t="s">
        <v>1159</v>
      </c>
      <c r="D14" s="94" t="s">
        <v>1350</v>
      </c>
      <c r="E14" s="75"/>
      <c r="F14" s="324" t="s">
        <v>1351</v>
      </c>
      <c r="G14" s="324" t="s">
        <v>1352</v>
      </c>
      <c r="H14" s="324" t="s">
        <v>1353</v>
      </c>
      <c r="I14" s="324" t="s">
        <v>1354</v>
      </c>
      <c r="J14" s="84"/>
      <c r="K14" s="80"/>
      <c r="L14" s="254"/>
      <c r="M14" s="563"/>
      <c r="N14" s="563"/>
      <c r="O14" s="563"/>
      <c r="P14" s="563"/>
      <c r="Q14" s="563"/>
      <c r="R14" s="563"/>
      <c r="S14" s="563"/>
      <c r="T14" s="82"/>
      <c r="U14" s="82"/>
    </row>
    <row r="15" spans="1:21" s="81" customFormat="1" ht="86.1" customHeight="1" x14ac:dyDescent="0.25">
      <c r="A15" s="83"/>
      <c r="B15" s="565"/>
      <c r="C15" s="561"/>
      <c r="D15" s="94" t="s">
        <v>1471</v>
      </c>
      <c r="E15" s="75"/>
      <c r="F15" s="308" t="s">
        <v>1356</v>
      </c>
      <c r="G15" s="308" t="s">
        <v>1357</v>
      </c>
      <c r="H15" s="308" t="s">
        <v>1358</v>
      </c>
      <c r="I15" s="308" t="s">
        <v>1359</v>
      </c>
      <c r="J15" s="84"/>
      <c r="K15" s="80"/>
      <c r="L15" s="254"/>
      <c r="M15" s="304"/>
      <c r="N15" s="304"/>
      <c r="O15" s="304"/>
      <c r="P15" s="304"/>
      <c r="Q15" s="304"/>
      <c r="R15" s="304"/>
      <c r="S15" s="304"/>
      <c r="T15" s="82"/>
      <c r="U15" s="82"/>
    </row>
    <row r="16" spans="1:21" s="81" customFormat="1" ht="39.950000000000003" customHeight="1" x14ac:dyDescent="0.25">
      <c r="A16" s="83"/>
      <c r="B16" s="565"/>
      <c r="C16" s="561"/>
      <c r="D16" s="94" t="s">
        <v>1472</v>
      </c>
      <c r="E16" s="75"/>
      <c r="F16" s="308" t="s">
        <v>1227</v>
      </c>
      <c r="G16" s="308" t="s">
        <v>1228</v>
      </c>
      <c r="H16" s="308" t="s">
        <v>1229</v>
      </c>
      <c r="I16" s="308" t="s">
        <v>1473</v>
      </c>
      <c r="J16" s="84"/>
      <c r="K16" s="80"/>
      <c r="L16" s="254"/>
      <c r="M16" s="304"/>
      <c r="N16" s="304"/>
      <c r="O16" s="304"/>
      <c r="P16" s="304"/>
      <c r="Q16" s="304"/>
      <c r="R16" s="304"/>
      <c r="S16" s="304"/>
      <c r="T16" s="82"/>
      <c r="U16" s="82"/>
    </row>
    <row r="17" spans="1:21" s="81" customFormat="1" ht="39.950000000000003" customHeight="1" x14ac:dyDescent="0.25">
      <c r="A17" s="83"/>
      <c r="B17" s="565"/>
      <c r="C17" s="561"/>
      <c r="D17" s="94" t="s">
        <v>1362</v>
      </c>
      <c r="E17" s="75"/>
      <c r="F17" s="310"/>
      <c r="G17" s="310"/>
      <c r="H17" s="311"/>
      <c r="I17" s="308" t="s">
        <v>1234</v>
      </c>
      <c r="J17" s="84"/>
      <c r="K17" s="80"/>
      <c r="L17" s="254"/>
      <c r="M17" s="304"/>
      <c r="N17" s="304"/>
      <c r="O17" s="304"/>
      <c r="P17" s="304"/>
      <c r="Q17" s="304"/>
      <c r="R17" s="304"/>
      <c r="S17" s="304"/>
      <c r="T17" s="82"/>
      <c r="U17" s="82"/>
    </row>
    <row r="18" spans="1:21" s="81" customFormat="1" x14ac:dyDescent="0.25">
      <c r="A18" s="83"/>
      <c r="B18" s="250"/>
      <c r="C18" s="561"/>
      <c r="D18" s="95"/>
      <c r="E18" s="95"/>
      <c r="F18" s="309"/>
      <c r="G18" s="309"/>
      <c r="H18" s="309"/>
      <c r="I18" s="309"/>
      <c r="J18" s="84"/>
      <c r="K18" s="80"/>
      <c r="L18" s="254"/>
      <c r="M18" s="563"/>
      <c r="N18" s="563"/>
      <c r="O18" s="563"/>
      <c r="P18" s="563"/>
      <c r="Q18" s="563"/>
      <c r="R18" s="563"/>
      <c r="S18" s="563"/>
      <c r="T18" s="82"/>
      <c r="U18" s="82"/>
    </row>
    <row r="19" spans="1:21" s="81" customFormat="1" ht="86.1" customHeight="1" x14ac:dyDescent="0.25">
      <c r="A19" s="83"/>
      <c r="B19" s="562">
        <v>4</v>
      </c>
      <c r="C19" s="561" t="s">
        <v>1165</v>
      </c>
      <c r="D19" s="94" t="s">
        <v>1474</v>
      </c>
      <c r="E19" s="75"/>
      <c r="F19" s="308" t="s">
        <v>1235</v>
      </c>
      <c r="G19" s="308" t="s">
        <v>1236</v>
      </c>
      <c r="H19" s="308" t="s">
        <v>1368</v>
      </c>
      <c r="I19" s="308" t="s">
        <v>1475</v>
      </c>
      <c r="J19" s="84"/>
      <c r="K19" s="80"/>
      <c r="L19" s="254"/>
      <c r="M19" s="563"/>
      <c r="N19" s="563"/>
      <c r="O19" s="563"/>
      <c r="P19" s="563"/>
      <c r="Q19" s="563"/>
      <c r="R19" s="563"/>
      <c r="S19" s="563"/>
      <c r="T19" s="82"/>
      <c r="U19" s="82"/>
    </row>
    <row r="20" spans="1:21" s="81" customFormat="1" ht="75.95" customHeight="1" x14ac:dyDescent="0.25">
      <c r="A20" s="83"/>
      <c r="B20" s="562"/>
      <c r="C20" s="561"/>
      <c r="D20" s="94" t="s">
        <v>1476</v>
      </c>
      <c r="E20" s="75"/>
      <c r="F20" s="308" t="s">
        <v>1239</v>
      </c>
      <c r="G20" s="308" t="s">
        <v>1240</v>
      </c>
      <c r="H20" s="308" t="s">
        <v>1371</v>
      </c>
      <c r="I20" s="308" t="s">
        <v>1372</v>
      </c>
      <c r="J20" s="84"/>
      <c r="K20" s="80"/>
      <c r="L20" s="254"/>
      <c r="M20" s="304"/>
      <c r="N20" s="304"/>
      <c r="O20" s="304"/>
      <c r="P20" s="304"/>
      <c r="Q20" s="304"/>
      <c r="R20" s="304"/>
      <c r="S20" s="304"/>
      <c r="T20" s="82"/>
      <c r="U20" s="82"/>
    </row>
    <row r="21" spans="1:21" s="81" customFormat="1" ht="75.95" customHeight="1" x14ac:dyDescent="0.25">
      <c r="A21" s="83"/>
      <c r="B21" s="562"/>
      <c r="C21" s="561"/>
      <c r="D21" s="94" t="s">
        <v>1477</v>
      </c>
      <c r="E21" s="75"/>
      <c r="F21" s="308" t="s">
        <v>1374</v>
      </c>
      <c r="G21" s="308" t="s">
        <v>1478</v>
      </c>
      <c r="H21" s="308" t="s">
        <v>1479</v>
      </c>
      <c r="I21" s="308" t="s">
        <v>1480</v>
      </c>
      <c r="J21" s="84"/>
      <c r="K21" s="80"/>
      <c r="L21" s="254"/>
      <c r="M21" s="304"/>
      <c r="N21" s="304"/>
      <c r="O21" s="304"/>
      <c r="P21" s="304"/>
      <c r="Q21" s="304"/>
      <c r="R21" s="304"/>
      <c r="S21" s="304"/>
      <c r="T21" s="82"/>
      <c r="U21" s="82"/>
    </row>
    <row r="22" spans="1:21" s="81" customFormat="1" x14ac:dyDescent="0.25">
      <c r="A22" s="83"/>
      <c r="B22" s="250"/>
      <c r="C22" s="87"/>
      <c r="D22" s="95"/>
      <c r="E22" s="95"/>
      <c r="F22" s="309"/>
      <c r="G22" s="309"/>
      <c r="H22" s="309"/>
      <c r="I22" s="309"/>
      <c r="J22" s="84"/>
      <c r="K22" s="80"/>
      <c r="L22" s="254"/>
      <c r="M22" s="563"/>
      <c r="N22" s="563"/>
      <c r="O22" s="563"/>
      <c r="P22" s="563"/>
      <c r="Q22" s="563"/>
      <c r="R22" s="563"/>
      <c r="S22" s="563"/>
      <c r="T22" s="82"/>
      <c r="U22" s="82"/>
    </row>
    <row r="23" spans="1:21" s="81" customFormat="1" ht="39.950000000000003" customHeight="1" x14ac:dyDescent="0.25">
      <c r="A23" s="83"/>
      <c r="B23" s="562">
        <v>5</v>
      </c>
      <c r="C23" s="561" t="s">
        <v>1169</v>
      </c>
      <c r="D23" s="94" t="s">
        <v>1481</v>
      </c>
      <c r="E23" s="75"/>
      <c r="F23" s="308" t="s">
        <v>1384</v>
      </c>
      <c r="G23" s="308" t="s">
        <v>1252</v>
      </c>
      <c r="H23" s="308" t="s">
        <v>1482</v>
      </c>
      <c r="I23" s="308" t="s">
        <v>1483</v>
      </c>
      <c r="J23" s="84"/>
      <c r="K23" s="80"/>
      <c r="L23" s="254"/>
      <c r="M23" s="563"/>
      <c r="N23" s="563"/>
      <c r="O23" s="563"/>
      <c r="P23" s="563"/>
      <c r="Q23" s="563"/>
      <c r="R23" s="563"/>
      <c r="S23" s="563"/>
      <c r="T23" s="82"/>
      <c r="U23" s="82"/>
    </row>
    <row r="24" spans="1:21" s="81" customFormat="1" ht="120" customHeight="1" x14ac:dyDescent="0.25">
      <c r="A24" s="83"/>
      <c r="B24" s="562"/>
      <c r="C24" s="561"/>
      <c r="D24" s="94" t="s">
        <v>1386</v>
      </c>
      <c r="E24" s="75"/>
      <c r="F24" s="308" t="s">
        <v>1484</v>
      </c>
      <c r="G24" s="308" t="s">
        <v>1485</v>
      </c>
      <c r="H24" s="308" t="s">
        <v>1486</v>
      </c>
      <c r="I24" s="308" t="s">
        <v>1487</v>
      </c>
      <c r="J24" s="84"/>
      <c r="K24" s="80"/>
      <c r="L24" s="254"/>
      <c r="M24" s="320"/>
      <c r="N24" s="320"/>
      <c r="O24" s="320"/>
      <c r="P24" s="320"/>
      <c r="Q24" s="320"/>
      <c r="R24" s="320"/>
      <c r="S24" s="320"/>
      <c r="T24" s="82"/>
      <c r="U24" s="82"/>
    </row>
    <row r="25" spans="1:21" s="81" customFormat="1" x14ac:dyDescent="0.25">
      <c r="A25" s="83"/>
      <c r="B25" s="250"/>
      <c r="C25" s="561"/>
      <c r="D25" s="95"/>
      <c r="E25" s="95"/>
      <c r="F25" s="309"/>
      <c r="G25" s="309"/>
      <c r="H25" s="309"/>
      <c r="I25" s="309"/>
      <c r="J25" s="84"/>
      <c r="K25" s="80"/>
      <c r="L25" s="254"/>
      <c r="M25" s="563"/>
      <c r="N25" s="563"/>
      <c r="O25" s="563"/>
      <c r="P25" s="563"/>
      <c r="Q25" s="563"/>
      <c r="R25" s="563"/>
      <c r="S25" s="563"/>
      <c r="T25" s="82"/>
      <c r="U25" s="82"/>
    </row>
    <row r="26" spans="1:21" s="81" customFormat="1" ht="86.1" customHeight="1" x14ac:dyDescent="0.25">
      <c r="A26" s="83"/>
      <c r="B26" s="562">
        <v>6</v>
      </c>
      <c r="C26" s="561" t="s">
        <v>1173</v>
      </c>
      <c r="D26" s="94" t="s">
        <v>1488</v>
      </c>
      <c r="E26" s="75"/>
      <c r="F26" s="308" t="s">
        <v>1489</v>
      </c>
      <c r="G26" s="308" t="s">
        <v>1490</v>
      </c>
      <c r="H26" s="308" t="s">
        <v>1491</v>
      </c>
      <c r="I26" s="308" t="s">
        <v>1492</v>
      </c>
      <c r="J26" s="84"/>
      <c r="K26" s="80"/>
      <c r="L26" s="254"/>
      <c r="M26" s="563"/>
      <c r="N26" s="563"/>
      <c r="O26" s="563"/>
      <c r="P26" s="563"/>
      <c r="Q26" s="563"/>
      <c r="R26" s="563"/>
      <c r="S26" s="563"/>
      <c r="T26" s="82"/>
      <c r="U26" s="82"/>
    </row>
    <row r="27" spans="1:21" s="81" customFormat="1" ht="75.95" customHeight="1" x14ac:dyDescent="0.25">
      <c r="A27" s="83"/>
      <c r="B27" s="562"/>
      <c r="C27" s="561"/>
      <c r="D27" s="94" t="s">
        <v>1493</v>
      </c>
      <c r="E27" s="75"/>
      <c r="F27" s="308" t="s">
        <v>1397</v>
      </c>
      <c r="G27" s="308" t="s">
        <v>1494</v>
      </c>
      <c r="H27" s="308" t="s">
        <v>1399</v>
      </c>
      <c r="I27" s="308" t="s">
        <v>1495</v>
      </c>
      <c r="J27" s="84"/>
      <c r="K27" s="80"/>
      <c r="L27" s="254"/>
      <c r="M27" s="304"/>
      <c r="N27" s="304"/>
      <c r="O27" s="304"/>
      <c r="P27" s="304"/>
      <c r="Q27" s="304"/>
      <c r="R27" s="304"/>
      <c r="S27" s="304"/>
      <c r="T27" s="82"/>
      <c r="U27" s="82"/>
    </row>
    <row r="28" spans="1:21" s="81" customFormat="1" ht="86.1" customHeight="1" x14ac:dyDescent="0.25">
      <c r="A28" s="83"/>
      <c r="B28" s="562"/>
      <c r="C28" s="561"/>
      <c r="D28" s="94" t="s">
        <v>1401</v>
      </c>
      <c r="E28" s="75"/>
      <c r="F28" s="308" t="s">
        <v>1496</v>
      </c>
      <c r="G28" s="308" t="s">
        <v>1497</v>
      </c>
      <c r="H28" s="308" t="s">
        <v>1498</v>
      </c>
      <c r="I28" s="308" t="s">
        <v>1499</v>
      </c>
      <c r="J28" s="84"/>
      <c r="K28" s="80"/>
      <c r="L28" s="254"/>
      <c r="M28" s="304"/>
      <c r="N28" s="304"/>
      <c r="O28" s="304"/>
      <c r="P28" s="304"/>
      <c r="Q28" s="304"/>
      <c r="R28" s="304"/>
      <c r="S28" s="304"/>
      <c r="T28" s="82"/>
      <c r="U28" s="82"/>
    </row>
    <row r="29" spans="1:21" s="81" customFormat="1" ht="9.9499999999999993" customHeight="1" x14ac:dyDescent="0.25">
      <c r="A29" s="83"/>
      <c r="B29" s="250"/>
      <c r="C29" s="87"/>
      <c r="D29" s="95"/>
      <c r="E29" s="95"/>
      <c r="F29" s="309"/>
      <c r="G29" s="309"/>
      <c r="H29" s="309"/>
      <c r="I29" s="309"/>
      <c r="J29" s="84"/>
      <c r="K29" s="80"/>
      <c r="L29" s="254"/>
      <c r="M29" s="563"/>
      <c r="N29" s="563"/>
      <c r="O29" s="563"/>
      <c r="P29" s="563"/>
      <c r="Q29" s="563"/>
      <c r="R29" s="563"/>
      <c r="S29" s="563"/>
      <c r="T29" s="82"/>
      <c r="U29" s="82"/>
    </row>
    <row r="30" spans="1:21" s="81" customFormat="1" ht="96" customHeight="1" x14ac:dyDescent="0.25">
      <c r="A30" s="83"/>
      <c r="B30" s="321">
        <v>7</v>
      </c>
      <c r="C30" s="348" t="s">
        <v>1177</v>
      </c>
      <c r="D30" s="94" t="s">
        <v>1406</v>
      </c>
      <c r="E30" s="75"/>
      <c r="F30" s="308" t="s">
        <v>1407</v>
      </c>
      <c r="G30" s="308" t="s">
        <v>1408</v>
      </c>
      <c r="H30" s="308" t="s">
        <v>1409</v>
      </c>
      <c r="I30" s="308" t="s">
        <v>1410</v>
      </c>
      <c r="J30" s="84"/>
      <c r="K30" s="80"/>
      <c r="L30" s="254"/>
      <c r="M30" s="254"/>
      <c r="N30" s="254"/>
      <c r="O30" s="255"/>
      <c r="P30" s="255"/>
      <c r="Q30" s="255"/>
      <c r="R30" s="255"/>
      <c r="S30" s="255"/>
      <c r="T30" s="82"/>
      <c r="U30" s="82"/>
    </row>
    <row r="31" spans="1:21" s="81" customFormat="1" x14ac:dyDescent="0.25">
      <c r="A31" s="83"/>
      <c r="B31" s="250"/>
      <c r="C31" s="87"/>
      <c r="D31" s="95"/>
      <c r="E31" s="95"/>
      <c r="F31" s="309"/>
      <c r="G31" s="309"/>
      <c r="H31" s="309"/>
      <c r="I31" s="309"/>
      <c r="J31" s="84"/>
      <c r="K31" s="80"/>
      <c r="L31" s="254"/>
      <c r="M31" s="254"/>
      <c r="N31" s="254"/>
      <c r="O31" s="255"/>
      <c r="P31" s="255"/>
      <c r="Q31" s="255"/>
      <c r="R31" s="255"/>
      <c r="S31" s="255"/>
      <c r="T31" s="82"/>
      <c r="U31" s="82"/>
    </row>
    <row r="32" spans="1:21" s="81" customFormat="1" ht="51.95" customHeight="1" x14ac:dyDescent="0.25">
      <c r="A32" s="83"/>
      <c r="B32" s="562">
        <v>8</v>
      </c>
      <c r="C32" s="561" t="s">
        <v>1181</v>
      </c>
      <c r="D32" s="323" t="s">
        <v>1500</v>
      </c>
      <c r="E32" s="75"/>
      <c r="F32" s="324" t="s">
        <v>1281</v>
      </c>
      <c r="G32" s="324" t="s">
        <v>1417</v>
      </c>
      <c r="H32" s="324" t="s">
        <v>1418</v>
      </c>
      <c r="I32" s="324" t="s">
        <v>1382</v>
      </c>
      <c r="J32" s="84"/>
      <c r="K32" s="80"/>
      <c r="L32" s="254"/>
      <c r="M32" s="254"/>
      <c r="N32" s="254"/>
      <c r="O32" s="255"/>
      <c r="P32" s="255"/>
      <c r="Q32" s="255"/>
      <c r="R32" s="255"/>
      <c r="S32" s="255"/>
      <c r="T32" s="82"/>
      <c r="U32" s="82"/>
    </row>
    <row r="33" spans="1:21" s="81" customFormat="1" ht="51.95" customHeight="1" x14ac:dyDescent="0.25">
      <c r="A33" s="83"/>
      <c r="B33" s="562"/>
      <c r="C33" s="561"/>
      <c r="D33" s="94" t="s">
        <v>1501</v>
      </c>
      <c r="E33" s="75"/>
      <c r="F33" s="308" t="s">
        <v>1420</v>
      </c>
      <c r="G33" s="308" t="s">
        <v>1290</v>
      </c>
      <c r="H33" s="308" t="s">
        <v>1291</v>
      </c>
      <c r="I33" s="308" t="s">
        <v>1292</v>
      </c>
      <c r="J33" s="84"/>
      <c r="K33" s="80"/>
      <c r="L33" s="254"/>
      <c r="M33" s="254"/>
      <c r="N33" s="254"/>
      <c r="O33" s="255"/>
      <c r="P33" s="255"/>
      <c r="Q33" s="255"/>
      <c r="R33" s="255"/>
      <c r="S33" s="255"/>
      <c r="T33" s="82"/>
      <c r="U33" s="82"/>
    </row>
    <row r="34" spans="1:21" s="81" customFormat="1" ht="75.95" customHeight="1" x14ac:dyDescent="0.25">
      <c r="A34" s="83"/>
      <c r="B34" s="562"/>
      <c r="C34" s="561"/>
      <c r="D34" s="94" t="s">
        <v>1502</v>
      </c>
      <c r="E34" s="75"/>
      <c r="F34" s="308" t="s">
        <v>1503</v>
      </c>
      <c r="G34" s="308" t="s">
        <v>1504</v>
      </c>
      <c r="H34" s="308" t="s">
        <v>1505</v>
      </c>
      <c r="I34" s="308" t="s">
        <v>1425</v>
      </c>
      <c r="J34" s="84"/>
      <c r="K34" s="80"/>
      <c r="L34" s="254"/>
      <c r="M34" s="254"/>
      <c r="N34" s="254"/>
      <c r="O34" s="255"/>
      <c r="P34" s="255"/>
      <c r="Q34" s="255"/>
      <c r="R34" s="255"/>
      <c r="S34" s="255"/>
      <c r="T34" s="82"/>
      <c r="U34" s="82"/>
    </row>
    <row r="35" spans="1:21" s="81" customFormat="1" x14ac:dyDescent="0.25">
      <c r="A35" s="83"/>
      <c r="B35" s="250"/>
      <c r="C35" s="87"/>
      <c r="D35" s="95"/>
      <c r="E35" s="95"/>
      <c r="F35" s="309"/>
      <c r="G35" s="309"/>
      <c r="H35" s="309"/>
      <c r="I35" s="309"/>
      <c r="J35" s="84"/>
      <c r="K35" s="80"/>
      <c r="O35" s="82"/>
      <c r="P35" s="82"/>
      <c r="Q35" s="82"/>
      <c r="R35" s="82"/>
      <c r="S35" s="82"/>
      <c r="T35" s="82"/>
      <c r="U35" s="82"/>
    </row>
    <row r="36" spans="1:21" s="81" customFormat="1" ht="63.95" customHeight="1" x14ac:dyDescent="0.25">
      <c r="A36" s="83"/>
      <c r="B36" s="562">
        <v>9</v>
      </c>
      <c r="C36" s="561" t="s">
        <v>1186</v>
      </c>
      <c r="D36" s="94" t="s">
        <v>1506</v>
      </c>
      <c r="E36" s="75"/>
      <c r="F36" s="308" t="s">
        <v>1507</v>
      </c>
      <c r="G36" s="308" t="s">
        <v>1508</v>
      </c>
      <c r="H36" s="308" t="s">
        <v>1509</v>
      </c>
      <c r="I36" s="308" t="s">
        <v>1510</v>
      </c>
      <c r="J36" s="84"/>
      <c r="K36" s="80"/>
      <c r="O36" s="82"/>
      <c r="P36" s="82"/>
      <c r="Q36" s="82"/>
      <c r="R36" s="82"/>
      <c r="S36" s="82"/>
      <c r="T36" s="82"/>
      <c r="U36" s="82"/>
    </row>
    <row r="37" spans="1:21" s="81" customFormat="1" ht="75.95" customHeight="1" x14ac:dyDescent="0.25">
      <c r="A37" s="83"/>
      <c r="B37" s="562"/>
      <c r="C37" s="561"/>
      <c r="D37" s="94" t="s">
        <v>1511</v>
      </c>
      <c r="E37" s="75"/>
      <c r="F37" s="308" t="s">
        <v>1432</v>
      </c>
      <c r="G37" s="308" t="s">
        <v>1302</v>
      </c>
      <c r="H37" s="308" t="s">
        <v>1433</v>
      </c>
      <c r="I37" s="308" t="s">
        <v>1512</v>
      </c>
      <c r="J37" s="84"/>
      <c r="K37" s="80"/>
      <c r="O37" s="82"/>
      <c r="P37" s="82"/>
      <c r="Q37" s="82"/>
      <c r="R37" s="82"/>
      <c r="S37" s="82"/>
      <c r="T37" s="82"/>
      <c r="U37" s="82"/>
    </row>
    <row r="38" spans="1:21" s="81" customFormat="1" ht="105.95" customHeight="1" x14ac:dyDescent="0.25">
      <c r="A38" s="83"/>
      <c r="B38" s="562"/>
      <c r="C38" s="561"/>
      <c r="D38" s="94" t="s">
        <v>1513</v>
      </c>
      <c r="E38" s="75"/>
      <c r="F38" s="308" t="s">
        <v>1514</v>
      </c>
      <c r="G38" s="308" t="s">
        <v>1437</v>
      </c>
      <c r="H38" s="308" t="s">
        <v>1438</v>
      </c>
      <c r="I38" s="308" t="s">
        <v>1439</v>
      </c>
      <c r="J38" s="84"/>
      <c r="K38" s="80"/>
      <c r="O38" s="82"/>
      <c r="P38" s="82"/>
      <c r="Q38" s="82"/>
      <c r="R38" s="82"/>
      <c r="S38" s="82"/>
      <c r="T38" s="82"/>
      <c r="U38" s="82"/>
    </row>
    <row r="39" spans="1:21" s="81" customFormat="1" x14ac:dyDescent="0.25">
      <c r="A39" s="83"/>
      <c r="B39" s="250"/>
      <c r="C39" s="87"/>
      <c r="D39" s="95"/>
      <c r="E39" s="95"/>
      <c r="F39" s="309"/>
      <c r="G39" s="309"/>
      <c r="H39" s="309"/>
      <c r="I39" s="309"/>
      <c r="J39" s="84"/>
      <c r="K39" s="80"/>
      <c r="O39" s="82"/>
      <c r="P39" s="82"/>
      <c r="Q39" s="82"/>
      <c r="R39" s="82"/>
      <c r="S39" s="82"/>
      <c r="T39" s="82"/>
      <c r="U39" s="82"/>
    </row>
    <row r="40" spans="1:21" s="81" customFormat="1" ht="51.95" customHeight="1" x14ac:dyDescent="0.25">
      <c r="A40" s="83"/>
      <c r="B40" s="562">
        <v>10</v>
      </c>
      <c r="C40" s="561" t="s">
        <v>1190</v>
      </c>
      <c r="D40" s="94" t="s">
        <v>1515</v>
      </c>
      <c r="E40" s="75"/>
      <c r="F40" s="308" t="s">
        <v>1441</v>
      </c>
      <c r="G40" s="308" t="s">
        <v>1442</v>
      </c>
      <c r="H40" s="308" t="s">
        <v>1443</v>
      </c>
      <c r="I40" s="308" t="s">
        <v>1444</v>
      </c>
      <c r="J40" s="84"/>
      <c r="K40" s="80"/>
      <c r="O40" s="82"/>
      <c r="P40" s="82"/>
      <c r="Q40" s="82"/>
      <c r="R40" s="82"/>
      <c r="S40" s="82"/>
      <c r="T40" s="82"/>
      <c r="U40" s="82"/>
    </row>
    <row r="41" spans="1:21" s="81" customFormat="1" ht="75.95" customHeight="1" x14ac:dyDescent="0.25">
      <c r="A41" s="83"/>
      <c r="B41" s="562"/>
      <c r="C41" s="561"/>
      <c r="D41" s="94" t="s">
        <v>1516</v>
      </c>
      <c r="E41" s="75"/>
      <c r="F41" s="308" t="s">
        <v>1517</v>
      </c>
      <c r="G41" s="308" t="s">
        <v>1447</v>
      </c>
      <c r="H41" s="308" t="s">
        <v>1448</v>
      </c>
      <c r="I41" s="308" t="s">
        <v>1449</v>
      </c>
      <c r="J41" s="84"/>
      <c r="K41" s="80"/>
      <c r="O41" s="82"/>
      <c r="P41" s="82"/>
      <c r="Q41" s="82"/>
      <c r="R41" s="82"/>
      <c r="S41" s="82"/>
      <c r="T41" s="82"/>
      <c r="U41" s="82"/>
    </row>
    <row r="42" spans="1:21" s="81" customFormat="1" ht="141.94999999999999" customHeight="1" x14ac:dyDescent="0.25">
      <c r="A42" s="83"/>
      <c r="B42" s="562"/>
      <c r="C42" s="561"/>
      <c r="D42" s="94" t="s">
        <v>1518</v>
      </c>
      <c r="E42" s="75"/>
      <c r="F42" s="310"/>
      <c r="G42" s="311"/>
      <c r="H42" s="308" t="s">
        <v>1519</v>
      </c>
      <c r="I42" s="308" t="s">
        <v>1520</v>
      </c>
      <c r="J42" s="84"/>
      <c r="K42" s="80"/>
      <c r="O42" s="82"/>
      <c r="P42" s="82"/>
      <c r="Q42" s="82"/>
      <c r="R42" s="82"/>
      <c r="S42" s="82"/>
      <c r="T42" s="82"/>
      <c r="U42" s="82"/>
    </row>
    <row r="43" spans="1:21" s="81" customFormat="1" ht="108" customHeight="1" x14ac:dyDescent="0.25">
      <c r="A43" s="83"/>
      <c r="B43" s="562"/>
      <c r="C43" s="561"/>
      <c r="D43" s="94" t="s">
        <v>1521</v>
      </c>
      <c r="E43" s="75"/>
      <c r="F43" s="327"/>
      <c r="G43" s="328"/>
      <c r="H43" s="308" t="s">
        <v>1522</v>
      </c>
      <c r="I43" s="308" t="s">
        <v>1523</v>
      </c>
      <c r="J43" s="84"/>
      <c r="K43" s="80"/>
      <c r="O43" s="82"/>
      <c r="P43" s="82"/>
      <c r="Q43" s="82"/>
      <c r="R43" s="82"/>
      <c r="S43" s="82"/>
      <c r="T43" s="82"/>
      <c r="U43" s="82"/>
    </row>
    <row r="44" spans="1:21" s="81" customFormat="1" ht="9.9499999999999993" customHeight="1" x14ac:dyDescent="0.25">
      <c r="A44" s="85"/>
      <c r="B44" s="252"/>
      <c r="C44" s="256"/>
      <c r="D44" s="97"/>
      <c r="E44" s="97"/>
      <c r="F44" s="97"/>
      <c r="G44" s="97"/>
      <c r="H44" s="97"/>
      <c r="I44" s="97"/>
      <c r="J44" s="86"/>
      <c r="K44" s="80"/>
      <c r="O44" s="82"/>
      <c r="P44" s="82"/>
      <c r="Q44" s="82"/>
      <c r="R44" s="82"/>
      <c r="S44" s="82"/>
      <c r="T44" s="82"/>
      <c r="U44" s="82"/>
    </row>
    <row r="45" spans="1:21" s="81" customFormat="1" ht="9.9499999999999993" customHeight="1" x14ac:dyDescent="0.25">
      <c r="A45" s="82"/>
      <c r="B45" s="253"/>
      <c r="C45" s="82"/>
      <c r="D45" s="82"/>
      <c r="E45" s="82"/>
      <c r="F45" s="82"/>
      <c r="G45" s="82"/>
      <c r="H45" s="82"/>
      <c r="I45" s="82"/>
      <c r="K45" s="80"/>
      <c r="O45" s="82"/>
      <c r="P45" s="82"/>
      <c r="Q45" s="82"/>
      <c r="R45" s="82"/>
      <c r="S45" s="82"/>
      <c r="T45" s="82"/>
      <c r="U45" s="82"/>
    </row>
  </sheetData>
  <sheetProtection algorithmName="SHA-512" hashValue="kA2fsevX8mqBpZZ3ppy9miyWv3GLPM5bVJVgHQmOAPTC3NRsUIfJ+6w+rYAeJR3ftto93Sr2t+pHW4qmVwZvdg==" saltValue="pt33y7aj/qbY29rjnHvAQg==" spinCount="100000" sheet="1" objects="1" scenarios="1"/>
  <mergeCells count="30">
    <mergeCell ref="M18:S18"/>
    <mergeCell ref="B2:F2"/>
    <mergeCell ref="F3:I3"/>
    <mergeCell ref="B6:B9"/>
    <mergeCell ref="C6:C9"/>
    <mergeCell ref="B11:B12"/>
    <mergeCell ref="C11:C12"/>
    <mergeCell ref="M11:S11"/>
    <mergeCell ref="M13:S13"/>
    <mergeCell ref="B14:B17"/>
    <mergeCell ref="M14:S14"/>
    <mergeCell ref="C14:C18"/>
    <mergeCell ref="B19:B21"/>
    <mergeCell ref="C19:C21"/>
    <mergeCell ref="M19:S19"/>
    <mergeCell ref="M22:S22"/>
    <mergeCell ref="B23:B24"/>
    <mergeCell ref="M23:S23"/>
    <mergeCell ref="B40:B43"/>
    <mergeCell ref="C40:C43"/>
    <mergeCell ref="M25:S25"/>
    <mergeCell ref="B26:B28"/>
    <mergeCell ref="C26:C28"/>
    <mergeCell ref="M26:S26"/>
    <mergeCell ref="M29:S29"/>
    <mergeCell ref="C23:C25"/>
    <mergeCell ref="B32:B34"/>
    <mergeCell ref="C32:C34"/>
    <mergeCell ref="B36:B38"/>
    <mergeCell ref="C36:C38"/>
  </mergeCells>
  <printOptions horizontalCentered="1"/>
  <pageMargins left="0.39370078740157483" right="0.39370078740157483" top="1.1811023622047245" bottom="0.59055118110236227" header="0.39370078740157483" footer="0.31496062992125984"/>
  <pageSetup paperSize="9" scale="56" fitToHeight="0" orientation="landscape" r:id="rId1"/>
  <headerFooter>
    <oddHeader>&amp;L&amp;"Verdana,Standard"&amp;9&amp;G&amp;C&amp;"Verdana,Fett"&amp;12
IPMA Level A, B and C
Certification application
Description of the complexity indicators of the portfolio management&amp;R&amp;G</oddHeader>
    <oddFooter>&amp;L&amp;"Verdana,Standard"&amp;9© VZPM&amp;C&amp;"Verdana,Standard"&amp;9&amp;F&amp;R&amp;"Verdana,Standard"&amp;9&amp;A page &amp;P/&amp;N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
  <dimension ref="A1:E27"/>
  <sheetViews>
    <sheetView showGridLines="0" zoomScaleNormal="100" workbookViewId="0"/>
  </sheetViews>
  <sheetFormatPr baseColWidth="10" defaultColWidth="11.42578125" defaultRowHeight="18" customHeight="1" x14ac:dyDescent="0.25"/>
  <cols>
    <col min="1" max="1" width="25.7109375" style="2" customWidth="1"/>
    <col min="2" max="2" width="12.7109375" style="2" customWidth="1"/>
    <col min="3" max="3" width="22.5703125" style="2" bestFit="1" customWidth="1"/>
    <col min="4" max="5" width="24.7109375" style="2" customWidth="1"/>
    <col min="6" max="16384" width="11.42578125" style="2"/>
  </cols>
  <sheetData>
    <row r="1" spans="1:5" ht="9.9499999999999993" customHeight="1" x14ac:dyDescent="0.25"/>
    <row r="2" spans="1:5" ht="18" customHeight="1" x14ac:dyDescent="0.25">
      <c r="A2" s="356" t="s">
        <v>1535</v>
      </c>
      <c r="B2" s="574" t="s">
        <v>1</v>
      </c>
      <c r="C2" s="574"/>
      <c r="D2" s="574"/>
      <c r="E2" s="574"/>
    </row>
    <row r="3" spans="1:5" ht="18" customHeight="1" x14ac:dyDescent="0.25">
      <c r="A3" s="356" t="s">
        <v>1525</v>
      </c>
      <c r="B3" s="575" t="s">
        <v>1536</v>
      </c>
      <c r="C3" s="574"/>
      <c r="D3" s="574"/>
      <c r="E3" s="574"/>
    </row>
    <row r="4" spans="1:5" ht="18" customHeight="1" x14ac:dyDescent="0.25">
      <c r="A4" s="356" t="s">
        <v>1526</v>
      </c>
      <c r="B4" s="576" t="s">
        <v>1769</v>
      </c>
      <c r="C4" s="577"/>
      <c r="D4" s="577"/>
      <c r="E4" s="577"/>
    </row>
    <row r="5" spans="1:5" ht="18" customHeight="1" x14ac:dyDescent="0.25">
      <c r="A5" s="93" t="s">
        <v>3</v>
      </c>
      <c r="B5" s="578">
        <v>8.5</v>
      </c>
      <c r="C5" s="578"/>
      <c r="D5" s="578"/>
      <c r="E5" s="578"/>
    </row>
    <row r="6" spans="1:5" ht="18" customHeight="1" x14ac:dyDescent="0.25">
      <c r="A6" s="377" t="s">
        <v>1565</v>
      </c>
      <c r="B6" s="579" t="s">
        <v>1770</v>
      </c>
      <c r="C6" s="574"/>
      <c r="D6" s="574"/>
      <c r="E6" s="574"/>
    </row>
    <row r="7" spans="1:5" ht="18" customHeight="1" x14ac:dyDescent="0.25">
      <c r="A7" s="356" t="s">
        <v>1527</v>
      </c>
      <c r="B7" s="580" t="str">
        <f ca="1">MID(CELL("DATEINAME"),FIND("[",CELL("DATEINAME"))+1,FIND("]",CELL("DATEINAME"))-FIND("[",CELL("DATEINAME"))-6)</f>
        <v>VZPM_PMLA-C_Zertifizierungsantrag_V8.5_EN</v>
      </c>
      <c r="C7" s="580"/>
      <c r="D7" s="580"/>
      <c r="E7" s="580"/>
    </row>
    <row r="9" spans="1:5" ht="18" customHeight="1" x14ac:dyDescent="0.25">
      <c r="A9" s="3" t="s">
        <v>1528</v>
      </c>
    </row>
    <row r="10" spans="1:5" ht="9.9499999999999993" customHeight="1" x14ac:dyDescent="0.25"/>
    <row r="11" spans="1:5" ht="18" customHeight="1" x14ac:dyDescent="0.25">
      <c r="A11" s="356" t="s">
        <v>1529</v>
      </c>
      <c r="B11" s="357" t="s">
        <v>1524</v>
      </c>
      <c r="C11" s="356" t="s">
        <v>1530</v>
      </c>
      <c r="D11" s="356" t="s">
        <v>1531</v>
      </c>
      <c r="E11" s="356" t="s">
        <v>1532</v>
      </c>
    </row>
    <row r="12" spans="1:5" ht="18" customHeight="1" x14ac:dyDescent="0.25">
      <c r="A12" s="397" t="s">
        <v>1533</v>
      </c>
      <c r="B12" s="398">
        <v>43433</v>
      </c>
      <c r="C12" s="397" t="s">
        <v>1539</v>
      </c>
      <c r="D12" s="399" t="s">
        <v>5</v>
      </c>
      <c r="E12" s="399"/>
    </row>
    <row r="13" spans="1:5" ht="18" customHeight="1" x14ac:dyDescent="0.25">
      <c r="A13" s="397" t="s">
        <v>1534</v>
      </c>
      <c r="B13" s="400">
        <v>44279</v>
      </c>
      <c r="C13" s="397" t="s">
        <v>1538</v>
      </c>
      <c r="D13" s="399" t="s">
        <v>1</v>
      </c>
      <c r="E13" s="399"/>
    </row>
    <row r="15" spans="1:5" ht="18" customHeight="1" x14ac:dyDescent="0.25">
      <c r="A15" s="3" t="s">
        <v>1540</v>
      </c>
      <c r="D15" s="4"/>
    </row>
    <row r="16" spans="1:5" ht="9.9499999999999993" customHeight="1" x14ac:dyDescent="0.25"/>
    <row r="17" spans="1:5" ht="18" customHeight="1" x14ac:dyDescent="0.25">
      <c r="A17" s="360" t="s">
        <v>1524</v>
      </c>
      <c r="B17" s="24" t="s">
        <v>3</v>
      </c>
      <c r="C17" s="360" t="s">
        <v>1541</v>
      </c>
      <c r="D17" s="572" t="s">
        <v>1542</v>
      </c>
      <c r="E17" s="573"/>
    </row>
    <row r="18" spans="1:5" ht="18" customHeight="1" x14ac:dyDescent="0.25">
      <c r="A18" s="401">
        <v>44279</v>
      </c>
      <c r="B18" s="402">
        <v>8.5</v>
      </c>
      <c r="C18" s="396" t="s">
        <v>1</v>
      </c>
      <c r="D18" s="571" t="s">
        <v>1771</v>
      </c>
      <c r="E18" s="570"/>
    </row>
    <row r="19" spans="1:5" ht="18" customHeight="1" x14ac:dyDescent="0.25">
      <c r="A19" s="401">
        <v>44236</v>
      </c>
      <c r="B19" s="402">
        <v>8.4</v>
      </c>
      <c r="C19" s="422" t="s">
        <v>1</v>
      </c>
      <c r="D19" s="571" t="s">
        <v>1768</v>
      </c>
      <c r="E19" s="570"/>
    </row>
    <row r="20" spans="1:5" ht="18" customHeight="1" x14ac:dyDescent="0.25">
      <c r="A20" s="401">
        <v>43595</v>
      </c>
      <c r="B20" s="402">
        <v>8.3000000000000007</v>
      </c>
      <c r="C20" s="420" t="s">
        <v>1598</v>
      </c>
      <c r="D20" s="583" t="s">
        <v>1599</v>
      </c>
      <c r="E20" s="570"/>
    </row>
    <row r="21" spans="1:5" ht="18" customHeight="1" x14ac:dyDescent="0.25">
      <c r="A21" s="401">
        <v>43570</v>
      </c>
      <c r="B21" s="402">
        <v>8.1999999999999993</v>
      </c>
      <c r="C21" s="403" t="s">
        <v>1</v>
      </c>
      <c r="D21" s="571" t="s">
        <v>1597</v>
      </c>
      <c r="E21" s="570"/>
    </row>
    <row r="22" spans="1:5" ht="18" customHeight="1" x14ac:dyDescent="0.25">
      <c r="A22" s="401">
        <v>43464</v>
      </c>
      <c r="B22" s="402">
        <v>8.1</v>
      </c>
      <c r="C22" s="403" t="s">
        <v>1</v>
      </c>
      <c r="D22" s="583" t="s">
        <v>1596</v>
      </c>
      <c r="E22" s="570"/>
    </row>
    <row r="23" spans="1:5" ht="18" customHeight="1" x14ac:dyDescent="0.25">
      <c r="A23" s="401">
        <v>43377</v>
      </c>
      <c r="B23" s="402">
        <v>8</v>
      </c>
      <c r="C23" s="403" t="s">
        <v>1</v>
      </c>
      <c r="D23" s="582" t="s">
        <v>1566</v>
      </c>
      <c r="E23" s="570"/>
    </row>
    <row r="24" spans="1:5" ht="18" customHeight="1" x14ac:dyDescent="0.25">
      <c r="A24" s="401">
        <v>43280</v>
      </c>
      <c r="B24" s="402">
        <v>7.9</v>
      </c>
      <c r="C24" s="403" t="s">
        <v>1</v>
      </c>
      <c r="D24" s="581" t="s">
        <v>1562</v>
      </c>
      <c r="E24" s="570"/>
    </row>
    <row r="25" spans="1:5" ht="18" customHeight="1" x14ac:dyDescent="0.25">
      <c r="A25" s="401">
        <v>43053</v>
      </c>
      <c r="B25" s="402">
        <v>7.7</v>
      </c>
      <c r="C25" s="403" t="s">
        <v>1</v>
      </c>
      <c r="D25" s="569" t="s">
        <v>1537</v>
      </c>
      <c r="E25" s="570"/>
    </row>
    <row r="26" spans="1:5" ht="18" customHeight="1" x14ac:dyDescent="0.25">
      <c r="A26" s="125"/>
      <c r="B26" s="126"/>
      <c r="C26" s="127"/>
      <c r="D26" s="331"/>
      <c r="E26" s="127"/>
    </row>
    <row r="27" spans="1:5" ht="18" customHeight="1" x14ac:dyDescent="0.25">
      <c r="A27" s="125"/>
      <c r="B27" s="126"/>
      <c r="C27" s="127"/>
      <c r="D27" s="128"/>
      <c r="E27" s="127"/>
    </row>
  </sheetData>
  <sheetProtection algorithmName="SHA-512" hashValue="31ze6TDaZzOhxSje47gl+SUDM4Vl4P/x9UwvRG/87N/daVi4aTcRvQUy2B6aXykXLk1u8ZQTzSxU67hbWiEaRQ==" saltValue="Ymvv0diKi12kugo9AEkUWA==" spinCount="100000" sheet="1" objects="1" scenarios="1"/>
  <mergeCells count="15">
    <mergeCell ref="D25:E25"/>
    <mergeCell ref="D21:E21"/>
    <mergeCell ref="D17:E17"/>
    <mergeCell ref="B2:E2"/>
    <mergeCell ref="B3:E3"/>
    <mergeCell ref="B4:E4"/>
    <mergeCell ref="B5:E5"/>
    <mergeCell ref="B6:E6"/>
    <mergeCell ref="B7:E7"/>
    <mergeCell ref="D24:E24"/>
    <mergeCell ref="D23:E23"/>
    <mergeCell ref="D22:E22"/>
    <mergeCell ref="D18:E18"/>
    <mergeCell ref="D20:E20"/>
    <mergeCell ref="D19:E19"/>
  </mergeCells>
  <printOptions horizontalCentered="1"/>
  <pageMargins left="0.39370078740157483" right="0.39370078740157483" top="1.3779527559055118" bottom="0.59055118110236227" header="0.19685039370078741" footer="0.31496062992125984"/>
  <pageSetup paperSize="9" orientation="landscape" r:id="rId1"/>
  <headerFooter>
    <oddHeader>&amp;L&amp;"Verdana,Standard"&amp;9&amp;G&amp;C&amp;"Verdana,Fett"&amp;12
IPMA Level A, B und C
Antrag auf Zertifizierung
Verwaltungsmethodik&amp;R&amp;G</oddHeader>
    <oddFooter>&amp;L&amp;"Verdana,Standard"&amp;9© VZPM&amp;C&amp;"Verdana,Standard"&amp;9&amp;F&amp;R&amp;"Verdana,Standard"&amp;9&amp;A Seite &amp;P/&amp;N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U157"/>
  <sheetViews>
    <sheetView showGridLines="0" zoomScaleNormal="100" workbookViewId="0">
      <pane xSplit="10" ySplit="10" topLeftCell="K11" activePane="bottomRight" state="frozen"/>
      <selection pane="topRight" activeCell="G1" sqref="G1"/>
      <selection pane="bottomLeft" activeCell="A11" sqref="A11"/>
      <selection pane="bottomRight"/>
    </sheetView>
  </sheetViews>
  <sheetFormatPr baseColWidth="10" defaultColWidth="11.42578125" defaultRowHeight="18" customHeight="1" x14ac:dyDescent="0.25"/>
  <cols>
    <col min="1" max="1" width="1.7109375" style="112" customWidth="1"/>
    <col min="2" max="2" width="11.42578125" style="112"/>
    <col min="3" max="3" width="1.7109375" style="112" customWidth="1"/>
    <col min="4" max="6" width="8.7109375" style="112" customWidth="1"/>
    <col min="7" max="7" width="1.7109375" style="112" customWidth="1"/>
    <col min="8" max="10" width="8.7109375" style="112" customWidth="1"/>
    <col min="11" max="11" width="1.7109375" style="112" customWidth="1"/>
    <col min="12" max="42" width="8.7109375" style="112" customWidth="1"/>
    <col min="43" max="43" width="1.7109375" style="112" customWidth="1"/>
    <col min="44" max="46" width="8.7109375" style="112" customWidth="1"/>
    <col min="47" max="47" width="1.7109375" style="112" customWidth="1"/>
    <col min="48" max="57" width="8.7109375" style="112" customWidth="1"/>
    <col min="58" max="58" width="1.7109375" style="112" customWidth="1"/>
    <col min="59" max="61" width="8.7109375" style="112" customWidth="1"/>
    <col min="62" max="62" width="1.7109375" style="112" customWidth="1"/>
    <col min="63" max="72" width="8.7109375" style="112" customWidth="1"/>
    <col min="73" max="73" width="1.7109375" style="112" customWidth="1"/>
    <col min="74" max="16384" width="11.42578125" style="112"/>
  </cols>
  <sheetData>
    <row r="1" spans="1:73" ht="9.9499999999999993" customHeight="1" x14ac:dyDescent="0.25">
      <c r="A1" s="113"/>
      <c r="B1" s="114"/>
      <c r="C1" s="114"/>
      <c r="D1" s="114"/>
      <c r="E1" s="114"/>
      <c r="F1" s="114"/>
      <c r="G1" s="114"/>
      <c r="H1" s="114"/>
      <c r="I1" s="114"/>
      <c r="J1" s="114"/>
      <c r="K1" s="114"/>
      <c r="L1" s="114"/>
      <c r="M1" s="115"/>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6"/>
    </row>
    <row r="2" spans="1:73" ht="20.100000000000001" customHeight="1" x14ac:dyDescent="0.25">
      <c r="A2" s="117"/>
      <c r="B2" s="180"/>
      <c r="C2" s="180"/>
      <c r="D2" s="587" t="s">
        <v>87</v>
      </c>
      <c r="E2" s="587"/>
      <c r="F2" s="587"/>
      <c r="G2" s="180"/>
      <c r="H2" s="587" t="s">
        <v>70</v>
      </c>
      <c r="I2" s="587"/>
      <c r="J2" s="587"/>
      <c r="K2" s="587"/>
      <c r="L2" s="587"/>
      <c r="M2" s="588" t="s">
        <v>18</v>
      </c>
      <c r="N2" s="588"/>
      <c r="O2" s="588"/>
      <c r="P2" s="588" t="s">
        <v>20</v>
      </c>
      <c r="Q2" s="588"/>
      <c r="R2" s="588"/>
      <c r="S2" s="588" t="s">
        <v>21</v>
      </c>
      <c r="T2" s="588"/>
      <c r="U2" s="588"/>
      <c r="V2" s="588" t="s">
        <v>23</v>
      </c>
      <c r="W2" s="588"/>
      <c r="X2" s="588"/>
      <c r="Y2" s="588" t="s">
        <v>24</v>
      </c>
      <c r="Z2" s="588"/>
      <c r="AA2" s="588"/>
      <c r="AB2" s="588" t="s">
        <v>25</v>
      </c>
      <c r="AC2" s="588"/>
      <c r="AD2" s="588"/>
      <c r="AE2" s="588" t="s">
        <v>26</v>
      </c>
      <c r="AF2" s="588"/>
      <c r="AG2" s="588"/>
      <c r="AH2" s="588" t="s">
        <v>27</v>
      </c>
      <c r="AI2" s="588"/>
      <c r="AJ2" s="588"/>
      <c r="AK2" s="588" t="s">
        <v>28</v>
      </c>
      <c r="AL2" s="588"/>
      <c r="AM2" s="588"/>
      <c r="AN2" s="588" t="s">
        <v>29</v>
      </c>
      <c r="AO2" s="588"/>
      <c r="AP2" s="588"/>
      <c r="AQ2" s="118"/>
      <c r="AR2" s="587" t="s">
        <v>73</v>
      </c>
      <c r="AS2" s="587"/>
      <c r="AT2" s="587"/>
      <c r="AU2" s="587"/>
      <c r="AV2" s="587"/>
      <c r="AW2" s="588" t="s">
        <v>22</v>
      </c>
      <c r="AX2" s="588"/>
      <c r="AY2" s="588"/>
      <c r="AZ2" s="588" t="s">
        <v>31</v>
      </c>
      <c r="BA2" s="588"/>
      <c r="BB2" s="588"/>
      <c r="BC2" s="588" t="s">
        <v>30</v>
      </c>
      <c r="BD2" s="588"/>
      <c r="BE2" s="588"/>
      <c r="BF2" s="118"/>
      <c r="BG2" s="587" t="s">
        <v>74</v>
      </c>
      <c r="BH2" s="587"/>
      <c r="BI2" s="587"/>
      <c r="BJ2" s="587"/>
      <c r="BK2" s="587"/>
      <c r="BL2" s="588" t="s">
        <v>32</v>
      </c>
      <c r="BM2" s="588"/>
      <c r="BN2" s="588"/>
      <c r="BO2" s="588" t="s">
        <v>33</v>
      </c>
      <c r="BP2" s="588"/>
      <c r="BQ2" s="588"/>
      <c r="BR2" s="588" t="s">
        <v>34</v>
      </c>
      <c r="BS2" s="588"/>
      <c r="BT2" s="588"/>
      <c r="BU2" s="119"/>
    </row>
    <row r="3" spans="1:73" ht="20.100000000000001" customHeight="1" x14ac:dyDescent="0.25">
      <c r="A3" s="117"/>
      <c r="B3" s="180"/>
      <c r="C3" s="180"/>
      <c r="D3" s="587"/>
      <c r="E3" s="587"/>
      <c r="F3" s="587"/>
      <c r="G3" s="180"/>
      <c r="H3" s="592"/>
      <c r="I3" s="593"/>
      <c r="J3" s="593"/>
      <c r="K3" s="593"/>
      <c r="L3" s="594"/>
      <c r="M3" s="204" t="s">
        <v>51</v>
      </c>
      <c r="N3" s="204" t="s">
        <v>52</v>
      </c>
      <c r="O3" s="204" t="s">
        <v>53</v>
      </c>
      <c r="P3" s="204" t="s">
        <v>51</v>
      </c>
      <c r="Q3" s="204" t="s">
        <v>52</v>
      </c>
      <c r="R3" s="204" t="s">
        <v>53</v>
      </c>
      <c r="S3" s="204" t="s">
        <v>51</v>
      </c>
      <c r="T3" s="204" t="s">
        <v>52</v>
      </c>
      <c r="U3" s="204" t="s">
        <v>53</v>
      </c>
      <c r="V3" s="204" t="s">
        <v>51</v>
      </c>
      <c r="W3" s="204" t="s">
        <v>52</v>
      </c>
      <c r="X3" s="204" t="s">
        <v>53</v>
      </c>
      <c r="Y3" s="204" t="s">
        <v>51</v>
      </c>
      <c r="Z3" s="204" t="s">
        <v>52</v>
      </c>
      <c r="AA3" s="204" t="s">
        <v>53</v>
      </c>
      <c r="AB3" s="204" t="s">
        <v>51</v>
      </c>
      <c r="AC3" s="204" t="s">
        <v>52</v>
      </c>
      <c r="AD3" s="204" t="s">
        <v>53</v>
      </c>
      <c r="AE3" s="204" t="s">
        <v>51</v>
      </c>
      <c r="AF3" s="204" t="s">
        <v>52</v>
      </c>
      <c r="AG3" s="204" t="s">
        <v>53</v>
      </c>
      <c r="AH3" s="204" t="s">
        <v>51</v>
      </c>
      <c r="AI3" s="204" t="s">
        <v>52</v>
      </c>
      <c r="AJ3" s="204" t="s">
        <v>53</v>
      </c>
      <c r="AK3" s="204" t="s">
        <v>51</v>
      </c>
      <c r="AL3" s="204" t="s">
        <v>52</v>
      </c>
      <c r="AM3" s="204" t="s">
        <v>53</v>
      </c>
      <c r="AN3" s="204" t="s">
        <v>51</v>
      </c>
      <c r="AO3" s="204" t="s">
        <v>52</v>
      </c>
      <c r="AP3" s="204" t="s">
        <v>53</v>
      </c>
      <c r="AQ3" s="118"/>
      <c r="AR3" s="592"/>
      <c r="AS3" s="593"/>
      <c r="AT3" s="593"/>
      <c r="AU3" s="593"/>
      <c r="AV3" s="594"/>
      <c r="AW3" s="204" t="s">
        <v>51</v>
      </c>
      <c r="AX3" s="204" t="s">
        <v>52</v>
      </c>
      <c r="AY3" s="204" t="s">
        <v>53</v>
      </c>
      <c r="AZ3" s="204" t="s">
        <v>51</v>
      </c>
      <c r="BA3" s="204" t="s">
        <v>52</v>
      </c>
      <c r="BB3" s="204" t="s">
        <v>53</v>
      </c>
      <c r="BC3" s="204" t="s">
        <v>51</v>
      </c>
      <c r="BD3" s="204" t="s">
        <v>52</v>
      </c>
      <c r="BE3" s="204" t="s">
        <v>53</v>
      </c>
      <c r="BF3" s="118"/>
      <c r="BG3" s="592"/>
      <c r="BH3" s="593"/>
      <c r="BI3" s="593"/>
      <c r="BJ3" s="593"/>
      <c r="BK3" s="594"/>
      <c r="BL3" s="204" t="s">
        <v>51</v>
      </c>
      <c r="BM3" s="204" t="s">
        <v>52</v>
      </c>
      <c r="BN3" s="204" t="s">
        <v>53</v>
      </c>
      <c r="BO3" s="204" t="s">
        <v>51</v>
      </c>
      <c r="BP3" s="204" t="s">
        <v>52</v>
      </c>
      <c r="BQ3" s="204" t="s">
        <v>53</v>
      </c>
      <c r="BR3" s="204" t="s">
        <v>51</v>
      </c>
      <c r="BS3" s="204" t="s">
        <v>52</v>
      </c>
      <c r="BT3" s="204" t="s">
        <v>53</v>
      </c>
      <c r="BU3" s="119"/>
    </row>
    <row r="4" spans="1:73" ht="20.100000000000001" customHeight="1" x14ac:dyDescent="0.25">
      <c r="A4" s="117"/>
      <c r="B4" s="203"/>
      <c r="C4" s="203"/>
      <c r="D4" s="587"/>
      <c r="E4" s="587"/>
      <c r="F4" s="587"/>
      <c r="G4" s="216"/>
      <c r="H4" s="584" t="s">
        <v>64</v>
      </c>
      <c r="I4" s="585"/>
      <c r="J4" s="585"/>
      <c r="K4" s="585"/>
      <c r="L4" s="586"/>
      <c r="M4" s="153" t="str">
        <f>IF(PM!$D25&lt;&gt;"",PM!$D25,"")</f>
        <v/>
      </c>
      <c r="N4" s="153" t="str">
        <f>IF(PM!$D26&lt;&gt;"",PM!$D26,"")</f>
        <v/>
      </c>
      <c r="O4" s="153" t="str">
        <f>IF(PM!$D27&lt;&gt;"",PM!$D27,"")</f>
        <v/>
      </c>
      <c r="P4" s="153" t="str">
        <f>IF(PM!$D76&lt;&gt;"",PM!$D76,"")</f>
        <v/>
      </c>
      <c r="Q4" s="153" t="str">
        <f>IF(PM!$D77&lt;&gt;"",PM!$D77,"")</f>
        <v/>
      </c>
      <c r="R4" s="153" t="str">
        <f>IF(PM!$D78&lt;&gt;"",PM!$D78,"")</f>
        <v/>
      </c>
      <c r="S4" s="153" t="str">
        <f>IF(PM!$D117&lt;&gt;"",PM!$D117,"")</f>
        <v/>
      </c>
      <c r="T4" s="153" t="str">
        <f>IF(PM!$D118&lt;&gt;"",PM!$D118,"")</f>
        <v/>
      </c>
      <c r="U4" s="153" t="str">
        <f>IF(PM!$D119&lt;&gt;"",PM!$D119,"")</f>
        <v/>
      </c>
      <c r="V4" s="153" t="str">
        <f>IF(PM!$D158&lt;&gt;"",PM!$D158,"")</f>
        <v/>
      </c>
      <c r="W4" s="153" t="str">
        <f>IF(PM!$D159&lt;&gt;"",PM!$D159,"")</f>
        <v/>
      </c>
      <c r="X4" s="153" t="str">
        <f>IF(PM!$D160&lt;&gt;"",PM!$D160,"")</f>
        <v/>
      </c>
      <c r="Y4" s="153" t="str">
        <f>IF(PM!$D199&lt;&gt;"",PM!$D199,"")</f>
        <v/>
      </c>
      <c r="Z4" s="153" t="str">
        <f>IF(PM!$D200&lt;&gt;"",PM!$D200,"")</f>
        <v/>
      </c>
      <c r="AA4" s="153" t="str">
        <f>IF(PM!$D201&lt;&gt;"",PM!$D201,"")</f>
        <v/>
      </c>
      <c r="AB4" s="153" t="str">
        <f>IF(PM!$D240&lt;&gt;"",PM!$D240,"")</f>
        <v/>
      </c>
      <c r="AC4" s="153" t="str">
        <f>IF(PM!$D241&lt;&gt;"",PM!$D241,"")</f>
        <v/>
      </c>
      <c r="AD4" s="153" t="str">
        <f>IF(PM!$D242&lt;&gt;"",PM!$D242,"")</f>
        <v/>
      </c>
      <c r="AE4" s="153" t="str">
        <f>IF(PM!$D281&lt;&gt;"",PM!$D281,"")</f>
        <v/>
      </c>
      <c r="AF4" s="153" t="str">
        <f>IF(PM!$D282&lt;&gt;"",PM!$D282,"")</f>
        <v/>
      </c>
      <c r="AG4" s="153" t="str">
        <f>IF(PM!$D283&lt;&gt;"",PM!$D283,"")</f>
        <v/>
      </c>
      <c r="AH4" s="153" t="str">
        <f>IF(PM!$D322&lt;&gt;"",PM!$D322,"")</f>
        <v/>
      </c>
      <c r="AI4" s="153" t="str">
        <f>IF(PM!$D323&lt;&gt;"",PM!$D323,"")</f>
        <v/>
      </c>
      <c r="AJ4" s="153" t="str">
        <f>IF(PM!$D324&lt;&gt;"",PM!$D324,"")</f>
        <v/>
      </c>
      <c r="AK4" s="153" t="str">
        <f>IF(PM!$D363&lt;&gt;"",PM!$D363,"")</f>
        <v/>
      </c>
      <c r="AL4" s="153" t="str">
        <f>IF(PM!$D364&lt;&gt;"",PM!$D364,"")</f>
        <v/>
      </c>
      <c r="AM4" s="153" t="str">
        <f>IF(PM!$D365&lt;&gt;"",PM!$D365,"")</f>
        <v/>
      </c>
      <c r="AN4" s="153" t="str">
        <f>IF(PM!$D404&lt;&gt;"",PM!$D404,"")</f>
        <v/>
      </c>
      <c r="AO4" s="153" t="str">
        <f>IF(PM!$D405&lt;&gt;"",PM!$D405,"")</f>
        <v/>
      </c>
      <c r="AP4" s="153" t="str">
        <f>IF(PM!$D406&lt;&gt;"",PM!$D406,"")</f>
        <v/>
      </c>
      <c r="AQ4" s="154"/>
      <c r="AR4" s="584" t="s">
        <v>64</v>
      </c>
      <c r="AS4" s="585"/>
      <c r="AT4" s="585"/>
      <c r="AU4" s="585"/>
      <c r="AV4" s="586"/>
      <c r="AW4" s="153" t="str">
        <f>IF(PgM!$G26&lt;&gt;"",PgM!$G26,"")</f>
        <v/>
      </c>
      <c r="AX4" s="153" t="str">
        <f>IF(PgM!$G27&lt;&gt;"",PgM!$G27,"")</f>
        <v/>
      </c>
      <c r="AY4" s="153" t="str">
        <f>IF(PgM!$G28&lt;&gt;"",PgM!$G28,"")</f>
        <v/>
      </c>
      <c r="AZ4" s="153" t="str">
        <f>IF(PgM!$G112&lt;&gt;"",PgM!$G112,"")</f>
        <v/>
      </c>
      <c r="BA4" s="153" t="str">
        <f>IF(PgM!$G113&lt;&gt;"",PgM!$G113,"")</f>
        <v/>
      </c>
      <c r="BB4" s="153" t="str">
        <f>IF(PgM!$G114&lt;&gt;"",PgM!$G114,"")</f>
        <v/>
      </c>
      <c r="BC4" s="153" t="str">
        <f>IF(PgM!$G192&lt;&gt;"",PgM!$G192,"")</f>
        <v/>
      </c>
      <c r="BD4" s="153" t="str">
        <f>IF(PgM!$G193&lt;&gt;"",PgM!$G193,"")</f>
        <v/>
      </c>
      <c r="BE4" s="153" t="str">
        <f>IF(PgM!$G194&lt;&gt;"",PgM!$G194,"")</f>
        <v/>
      </c>
      <c r="BF4" s="154"/>
      <c r="BG4" s="584" t="s">
        <v>64</v>
      </c>
      <c r="BH4" s="585"/>
      <c r="BI4" s="585"/>
      <c r="BJ4" s="585"/>
      <c r="BK4" s="586"/>
      <c r="BL4" s="153" t="str">
        <f>IF(PfM!$G26&lt;&gt;"",PfM!$G26,"")</f>
        <v/>
      </c>
      <c r="BM4" s="153" t="str">
        <f>IF(PfM!$G27&lt;&gt;"",PfM!$G27,"")</f>
        <v/>
      </c>
      <c r="BN4" s="153" t="str">
        <f>IF(PfM!$G28&lt;&gt;"",PfM!$G28,"")</f>
        <v/>
      </c>
      <c r="BO4" s="153" t="str">
        <f>IF(PfM!$G112&lt;&gt;"",PfM!$G112,"")</f>
        <v/>
      </c>
      <c r="BP4" s="153" t="str">
        <f>IF(PfM!$G113&lt;&gt;"",PfM!$G113,"")</f>
        <v/>
      </c>
      <c r="BQ4" s="153" t="str">
        <f>IF(PfM!$G114&lt;&gt;"",PfM!$G114,"")</f>
        <v/>
      </c>
      <c r="BR4" s="153" t="str">
        <f>IF(PfM!$G192&lt;&gt;"",PfM!$G192,"")</f>
        <v/>
      </c>
      <c r="BS4" s="153" t="str">
        <f>IF(PfM!$G193&lt;&gt;"",PfM!$G193,"")</f>
        <v/>
      </c>
      <c r="BT4" s="153" t="str">
        <f>IF(PfM!$G194&lt;&gt;"",PfM!$G194,"")</f>
        <v/>
      </c>
      <c r="BU4" s="119"/>
    </row>
    <row r="5" spans="1:73" ht="20.100000000000001" customHeight="1" x14ac:dyDescent="0.25">
      <c r="A5" s="117"/>
      <c r="B5" s="203"/>
      <c r="C5" s="203"/>
      <c r="D5" s="587"/>
      <c r="E5" s="587"/>
      <c r="F5" s="587"/>
      <c r="G5" s="216"/>
      <c r="H5" s="584" t="s">
        <v>65</v>
      </c>
      <c r="I5" s="585"/>
      <c r="J5" s="585"/>
      <c r="K5" s="585"/>
      <c r="L5" s="586"/>
      <c r="M5" s="153" t="str">
        <f>IF(PM!$F25&lt;&gt;"",PM!$F25,"")</f>
        <v/>
      </c>
      <c r="N5" s="153" t="str">
        <f>IF(PM!$F26&lt;&gt;"",PM!$F26,"")</f>
        <v/>
      </c>
      <c r="O5" s="153" t="str">
        <f>IF(PM!$F27&lt;&gt;"",PM!$F27,"")</f>
        <v/>
      </c>
      <c r="P5" s="153" t="str">
        <f>IF(PM!$F76&lt;&gt;"",PM!$F76,"")</f>
        <v/>
      </c>
      <c r="Q5" s="153" t="str">
        <f>IF(PM!$F77&lt;&gt;"",PM!$F77,"")</f>
        <v/>
      </c>
      <c r="R5" s="153" t="str">
        <f>IF(PM!$F78&lt;&gt;"",PM!$F78,"")</f>
        <v/>
      </c>
      <c r="S5" s="153" t="str">
        <f>IF(PM!$F117&lt;&gt;"",PM!$F117,"")</f>
        <v/>
      </c>
      <c r="T5" s="153" t="str">
        <f>IF(PM!$F118&lt;&gt;"",PM!$F118,"")</f>
        <v/>
      </c>
      <c r="U5" s="153" t="str">
        <f>IF(PM!$F119&lt;&gt;"",PM!$F119,"")</f>
        <v/>
      </c>
      <c r="V5" s="153" t="str">
        <f>IF(PM!$F158&lt;&gt;"",PM!$F158,"")</f>
        <v/>
      </c>
      <c r="W5" s="153" t="str">
        <f>IF(PM!$F159&lt;&gt;"",PM!$F159,"")</f>
        <v/>
      </c>
      <c r="X5" s="153" t="str">
        <f>IF(PM!$F160&lt;&gt;"",PM!$F160,"")</f>
        <v/>
      </c>
      <c r="Y5" s="153" t="str">
        <f>IF(PM!$F199&lt;&gt;"",PM!$F199,"")</f>
        <v/>
      </c>
      <c r="Z5" s="153" t="str">
        <f>IF(PM!$F200&lt;&gt;"",PM!$F200,"")</f>
        <v/>
      </c>
      <c r="AA5" s="153" t="str">
        <f>IF(PM!$F201&lt;&gt;"",PM!$F201,"")</f>
        <v/>
      </c>
      <c r="AB5" s="153" t="str">
        <f>IF(PM!$F240&lt;&gt;"",PM!$F240,"")</f>
        <v/>
      </c>
      <c r="AC5" s="153" t="str">
        <f>IF(PM!$F241&lt;&gt;"",PM!$F241,"")</f>
        <v/>
      </c>
      <c r="AD5" s="153" t="str">
        <f>IF(PM!$F242&lt;&gt;"",PM!$F242,"")</f>
        <v/>
      </c>
      <c r="AE5" s="153" t="str">
        <f>IF(PM!$F281&lt;&gt;"",PM!$F281,"")</f>
        <v/>
      </c>
      <c r="AF5" s="153" t="str">
        <f>IF(PM!$F282&lt;&gt;"",PM!$F282,"")</f>
        <v/>
      </c>
      <c r="AG5" s="153" t="str">
        <f>IF(PM!$F283&lt;&gt;"",PM!$F283,"")</f>
        <v/>
      </c>
      <c r="AH5" s="153" t="str">
        <f>IF(PM!$F322&lt;&gt;"",PM!$F322,"")</f>
        <v/>
      </c>
      <c r="AI5" s="153" t="str">
        <f>IF(PM!$F323&lt;&gt;"",PM!$F323,"")</f>
        <v/>
      </c>
      <c r="AJ5" s="153" t="str">
        <f>IF(PM!$F324&lt;&gt;"",PM!$F324,"")</f>
        <v/>
      </c>
      <c r="AK5" s="153" t="str">
        <f>IF(PM!$F363&lt;&gt;"",PM!$F363,"")</f>
        <v/>
      </c>
      <c r="AL5" s="153" t="str">
        <f>IF(PM!$F364&lt;&gt;"",PM!$F364,"")</f>
        <v/>
      </c>
      <c r="AM5" s="153" t="str">
        <f>IF(PM!$F365&lt;&gt;"",PM!$F365,"")</f>
        <v/>
      </c>
      <c r="AN5" s="153" t="str">
        <f>IF(PM!$F404&lt;&gt;"",PM!$F404,"")</f>
        <v/>
      </c>
      <c r="AO5" s="153" t="str">
        <f>IF(PM!$F405&lt;&gt;"",PM!$F405,"")</f>
        <v/>
      </c>
      <c r="AP5" s="153" t="str">
        <f>IF(PM!$F406&lt;&gt;"",PM!$F406,"")</f>
        <v/>
      </c>
      <c r="AQ5" s="154"/>
      <c r="AR5" s="584" t="s">
        <v>65</v>
      </c>
      <c r="AS5" s="585"/>
      <c r="AT5" s="585"/>
      <c r="AU5" s="585"/>
      <c r="AV5" s="586"/>
      <c r="AW5" s="153" t="str">
        <f>IF(PgM!$I26&lt;&gt;"",PgM!$I26,"")</f>
        <v/>
      </c>
      <c r="AX5" s="153" t="str">
        <f>IF(PgM!$I27&lt;&gt;"",PgM!$I27,"")</f>
        <v/>
      </c>
      <c r="AY5" s="153" t="str">
        <f>IF(PgM!$I28&lt;&gt;"",PgM!$I28,"")</f>
        <v/>
      </c>
      <c r="AZ5" s="153" t="str">
        <f>IF(PgM!$I112&lt;&gt;"",PgM!$I112,"")</f>
        <v/>
      </c>
      <c r="BA5" s="153" t="str">
        <f>IF(PgM!$I113&lt;&gt;"",PgM!$I113,"")</f>
        <v/>
      </c>
      <c r="BB5" s="153" t="str">
        <f>IF(PgM!$I114&lt;&gt;"",PgM!$I114,"")</f>
        <v/>
      </c>
      <c r="BC5" s="153" t="str">
        <f>IF(PgM!$I192&lt;&gt;"",PgM!$I192,"")</f>
        <v/>
      </c>
      <c r="BD5" s="153" t="str">
        <f>IF(PgM!$I193&lt;&gt;"",PgM!$I193,"")</f>
        <v/>
      </c>
      <c r="BE5" s="153" t="str">
        <f>IF(PgM!$I194&lt;&gt;"",PgM!$I194,"")</f>
        <v/>
      </c>
      <c r="BF5" s="154"/>
      <c r="BG5" s="584" t="s">
        <v>65</v>
      </c>
      <c r="BH5" s="585"/>
      <c r="BI5" s="585"/>
      <c r="BJ5" s="585"/>
      <c r="BK5" s="586"/>
      <c r="BL5" s="153" t="str">
        <f>IF(PfM!$I26&lt;&gt;"",PfM!$I26,"")</f>
        <v/>
      </c>
      <c r="BM5" s="153" t="str">
        <f>IF(PfM!$I27&lt;&gt;"",PfM!$I27,"")</f>
        <v/>
      </c>
      <c r="BN5" s="153" t="str">
        <f>IF(PfM!$I28&lt;&gt;"",PfM!$I28,"")</f>
        <v/>
      </c>
      <c r="BO5" s="153" t="str">
        <f>IF(PfM!$I112&lt;&gt;"",PfM!$I112,"")</f>
        <v/>
      </c>
      <c r="BP5" s="153" t="str">
        <f>IF(PfM!$I113&lt;&gt;"",PfM!$I113,"")</f>
        <v/>
      </c>
      <c r="BQ5" s="153" t="str">
        <f>IF(PfM!$I114&lt;&gt;"",PfM!$I114,"")</f>
        <v/>
      </c>
      <c r="BR5" s="153" t="str">
        <f>IF(PfM!$I192&lt;&gt;"",PfM!$I192,"")</f>
        <v/>
      </c>
      <c r="BS5" s="153" t="str">
        <f>IF(PfM!$I193&lt;&gt;"",PfM!$I193,"")</f>
        <v/>
      </c>
      <c r="BT5" s="153" t="str">
        <f>IF(PfM!$I194&lt;&gt;"",PfM!$I194,"")</f>
        <v/>
      </c>
      <c r="BU5" s="119"/>
    </row>
    <row r="6" spans="1:73" ht="20.100000000000001" customHeight="1" x14ac:dyDescent="0.25">
      <c r="A6" s="117"/>
      <c r="B6" s="203"/>
      <c r="C6" s="203"/>
      <c r="D6" s="587"/>
      <c r="E6" s="587"/>
      <c r="F6" s="587"/>
      <c r="G6" s="216"/>
      <c r="H6" s="584" t="s">
        <v>71</v>
      </c>
      <c r="I6" s="585"/>
      <c r="J6" s="585"/>
      <c r="K6" s="585"/>
      <c r="L6" s="586"/>
      <c r="M6" s="145">
        <f>IF(PM!$AM25=1,PM!$J25,0)</f>
        <v>0</v>
      </c>
      <c r="N6" s="145">
        <f>IF(PM!$AM26=1,PM!$J26,0)</f>
        <v>0</v>
      </c>
      <c r="O6" s="145">
        <f>IF(PM!$AM27=1,PM!$J27,0)</f>
        <v>0</v>
      </c>
      <c r="P6" s="145">
        <f>IF(PM!$AM76=1,PM!$J76,0)</f>
        <v>0</v>
      </c>
      <c r="Q6" s="145">
        <f>IF(PM!$AM77=1,PM!$J77,0)</f>
        <v>0</v>
      </c>
      <c r="R6" s="145">
        <f>IF(PM!$AM78=1,PM!$J78,0)</f>
        <v>0</v>
      </c>
      <c r="S6" s="145">
        <f>IF(PM!$AM117=1,PM!$J117,0)</f>
        <v>0</v>
      </c>
      <c r="T6" s="145">
        <f>IF(PM!$AM118=1,PM!$J118,0)</f>
        <v>0</v>
      </c>
      <c r="U6" s="145">
        <f>IF(PM!$AM119=1,PM!$J119,0)</f>
        <v>0</v>
      </c>
      <c r="V6" s="145">
        <f>IF(PM!$AM158=1,PM!$J158,0)</f>
        <v>0</v>
      </c>
      <c r="W6" s="145">
        <f>IF(PM!$AM159=1,PM!$J159,0)</f>
        <v>0</v>
      </c>
      <c r="X6" s="145">
        <f>IF(PM!$AM160=1,PM!$J160,0)</f>
        <v>0</v>
      </c>
      <c r="Y6" s="145">
        <f>IF(PM!$AM199=1,PM!$J199,0)</f>
        <v>0</v>
      </c>
      <c r="Z6" s="145">
        <f>IF(PM!$AM200=1,PM!$J200,0)</f>
        <v>0</v>
      </c>
      <c r="AA6" s="145">
        <f>IF(PM!$AM201=1,PM!$J201,0)</f>
        <v>0</v>
      </c>
      <c r="AB6" s="145">
        <f>IF(PM!$AM240=1,PM!$J240,0)</f>
        <v>0</v>
      </c>
      <c r="AC6" s="145">
        <f>IF(PM!$AM241=1,PM!$J241,0)</f>
        <v>0</v>
      </c>
      <c r="AD6" s="145">
        <f>IF(PM!$AM242=1,PM!$J242,0)</f>
        <v>0</v>
      </c>
      <c r="AE6" s="145">
        <f>IF(PM!$AM281=1,PM!$J281,0)</f>
        <v>0</v>
      </c>
      <c r="AF6" s="145">
        <f>IF(PM!$AM282=1,PM!$J282,0)</f>
        <v>0</v>
      </c>
      <c r="AG6" s="145">
        <f>IF(PM!$AM283=1,PM!$J283,0)</f>
        <v>0</v>
      </c>
      <c r="AH6" s="145">
        <f>IF(PM!$AM322=1,PM!$J322,0)</f>
        <v>0</v>
      </c>
      <c r="AI6" s="145">
        <f>IF(PM!$AM323=1,PM!$J323,0)</f>
        <v>0</v>
      </c>
      <c r="AJ6" s="145">
        <f>IF(PM!$AM324=1,PM!$J324,0)</f>
        <v>0</v>
      </c>
      <c r="AK6" s="145">
        <f>IF(PM!$AM363=1,PM!$J363,0)</f>
        <v>0</v>
      </c>
      <c r="AL6" s="145">
        <f>IF(PM!$AM364=1,PM!$J364,0)</f>
        <v>0</v>
      </c>
      <c r="AM6" s="145">
        <f>IF(PM!$AM365=1,PM!$J365,0)</f>
        <v>0</v>
      </c>
      <c r="AN6" s="145">
        <f>IF(PM!$AM404=1,PM!$J404,0)</f>
        <v>0</v>
      </c>
      <c r="AO6" s="145">
        <f>IF(PM!$AM405=1,PM!$J405,0)</f>
        <v>0</v>
      </c>
      <c r="AP6" s="145">
        <f>IF(PM!$AM406=1,PM!$J406,0)</f>
        <v>0</v>
      </c>
      <c r="AQ6" s="146"/>
      <c r="AR6" s="584" t="s">
        <v>71</v>
      </c>
      <c r="AS6" s="585"/>
      <c r="AT6" s="585"/>
      <c r="AU6" s="585"/>
      <c r="AV6" s="586"/>
      <c r="AW6" s="145">
        <f>IF(PgM!$AQ26=1,PgM!$L26,0)</f>
        <v>0</v>
      </c>
      <c r="AX6" s="145">
        <f>IF(PgM!$AQ27=1,PgM!$L27,0)</f>
        <v>0</v>
      </c>
      <c r="AY6" s="145">
        <f>IF(PgM!$AQ28=1,PgM!$L28,0)</f>
        <v>0</v>
      </c>
      <c r="AZ6" s="145">
        <f>IF(PgM!$AQ112=1,PgM!$L112,0)</f>
        <v>0</v>
      </c>
      <c r="BA6" s="145">
        <f>IF(PgM!$AQ113=1,PgM!$L113,0)</f>
        <v>0</v>
      </c>
      <c r="BB6" s="145">
        <f>IF(PgM!$AQ114=1,PgM!$L114,0)</f>
        <v>0</v>
      </c>
      <c r="BC6" s="145">
        <f>IF(PgM!$AQ192=1,PgM!$L192,0)</f>
        <v>0</v>
      </c>
      <c r="BD6" s="145">
        <f>IF(PgM!$AQ193=1,PgM!$L193,0)</f>
        <v>0</v>
      </c>
      <c r="BE6" s="145">
        <f>IF(PgM!$AQ194=1,PgM!$L194,0)</f>
        <v>0</v>
      </c>
      <c r="BF6" s="146"/>
      <c r="BG6" s="584" t="s">
        <v>71</v>
      </c>
      <c r="BH6" s="585"/>
      <c r="BI6" s="585"/>
      <c r="BJ6" s="585"/>
      <c r="BK6" s="586"/>
      <c r="BL6" s="145">
        <f>IF(PfM!$AQ26=1,PfM!$L26,0)</f>
        <v>0</v>
      </c>
      <c r="BM6" s="145">
        <f>IF(PfM!$AQ27=1,PfM!$L27,0)</f>
        <v>0</v>
      </c>
      <c r="BN6" s="145">
        <f>IF(PfM!$AQ28=1,PfM!$L28,0)</f>
        <v>0</v>
      </c>
      <c r="BO6" s="145">
        <f>IF(PfM!$AQ112=1,PfM!$L112,0)</f>
        <v>0</v>
      </c>
      <c r="BP6" s="145">
        <f>IF(PfM!$AQ113=1,PfM!$L113,0)</f>
        <v>0</v>
      </c>
      <c r="BQ6" s="145">
        <f>IF(PfM!$AQ114=1,PfM!$L114,0)</f>
        <v>0</v>
      </c>
      <c r="BR6" s="145">
        <f>IF(PfM!$AQ192=1,PfM!$L192,0)</f>
        <v>0</v>
      </c>
      <c r="BS6" s="145">
        <f>IF(PfM!$AQ193=1,PfM!$L193,0)</f>
        <v>0</v>
      </c>
      <c r="BT6" s="145">
        <f>IF(PfM!$AQ194=1,PfM!$L194,0)</f>
        <v>0</v>
      </c>
      <c r="BU6" s="119"/>
    </row>
    <row r="7" spans="1:73" ht="20.100000000000001" customHeight="1" x14ac:dyDescent="0.25">
      <c r="A7" s="117"/>
      <c r="B7" s="203"/>
      <c r="C7" s="203"/>
      <c r="D7" s="587"/>
      <c r="E7" s="587"/>
      <c r="F7" s="587"/>
      <c r="G7" s="216"/>
      <c r="H7" s="584" t="s">
        <v>50</v>
      </c>
      <c r="I7" s="585"/>
      <c r="J7" s="585"/>
      <c r="K7" s="585"/>
      <c r="L7" s="586"/>
      <c r="M7" s="145" t="b">
        <f>IF(Pers!$D$12="A",PM!$AH25,IF(Pers!$D$12="B",PM!$AG25,IF(Pers!$D$12="C",PM!$AF25)))</f>
        <v>0</v>
      </c>
      <c r="N7" s="145" t="b">
        <f>IF(Pers!$D$12="A",PM!$AH26,IF(Pers!$D$12="B",PM!$AG26,IF(Pers!$D$12="C",PM!$AF26)))</f>
        <v>0</v>
      </c>
      <c r="O7" s="145" t="b">
        <f>IF(Pers!$D$12="A",PM!$AH27,IF(Pers!$D$12="B",PM!$AG27,IF(Pers!$D$12="C",PM!$AF27)))</f>
        <v>0</v>
      </c>
      <c r="P7" s="145" t="b">
        <f>IF(Pers!$D$12="A",PM!$AH76,IF(Pers!$D$12="B",PM!$AG76,IF(Pers!$D$12="C",PM!$AF76)))</f>
        <v>0</v>
      </c>
      <c r="Q7" s="145" t="b">
        <f>IF(Pers!$D$12="A",PM!$AH77,IF(Pers!$D$12="B",PM!$AG77,IF(Pers!$D$12="C",PM!$AF77)))</f>
        <v>0</v>
      </c>
      <c r="R7" s="145" t="b">
        <f>IF(Pers!$D$12="A",PM!$AH78,IF(Pers!$D$12="B",PM!$AG78,IF(Pers!$D$12="C",PM!$AF78)))</f>
        <v>0</v>
      </c>
      <c r="S7" s="145" t="b">
        <f>IF(Pers!$D$12="A",PM!$AH117,IF(Pers!$D$12="B",PM!$AG117,IF(Pers!$D$12="C",PM!$AF117)))</f>
        <v>0</v>
      </c>
      <c r="T7" s="145" t="b">
        <f>IF(Pers!$D$12="A",PM!$AH118,IF(Pers!$D$12="B",PM!$AG118,IF(Pers!$D$12="C",PM!$AF118)))</f>
        <v>0</v>
      </c>
      <c r="U7" s="145" t="b">
        <f>IF(Pers!$D$12="A",PM!$AH119,IF(Pers!$D$12="B",PM!$AG119,IF(Pers!$D$12="C",PM!$AF119)))</f>
        <v>0</v>
      </c>
      <c r="V7" s="145" t="b">
        <f>IF(Pers!$D$12="A",PM!$AH158,IF(Pers!$D$12="B",PM!$AG158,IF(Pers!$D$12="C",PM!$AF158)))</f>
        <v>0</v>
      </c>
      <c r="W7" s="145" t="b">
        <f>IF(Pers!$D$12="A",PM!$AH159,IF(Pers!$D$12="B",PM!$AG159,IF(Pers!$D$12="C",PM!$AF159)))</f>
        <v>0</v>
      </c>
      <c r="X7" s="145" t="b">
        <f>IF(Pers!$D$12="A",PM!$AH160,IF(Pers!$D$12="B",PM!$AG160,IF(Pers!$D$12="C",PM!$AF160)))</f>
        <v>0</v>
      </c>
      <c r="Y7" s="145" t="b">
        <f>IF(Pers!$D$12="A",PM!$AH199,IF(Pers!$D$12="B",PM!$AG199,IF(Pers!$D$12="C",PM!$AF199)))</f>
        <v>0</v>
      </c>
      <c r="Z7" s="145" t="b">
        <f>IF(Pers!$D$12="A",PM!$AH200,IF(Pers!$D$12="B",PM!$AG200,IF(Pers!$D$12="C",PM!$AF200)))</f>
        <v>0</v>
      </c>
      <c r="AA7" s="145" t="b">
        <f>IF(Pers!$D$12="A",PM!$AH201,IF(Pers!$D$12="B",PM!$AG201,IF(Pers!$D$12="C",PM!$AF201)))</f>
        <v>0</v>
      </c>
      <c r="AB7" s="145" t="b">
        <f>IF(Pers!$D$12="A",PM!$AH240,IF(Pers!$D$12="B",PM!$AG240,IF(Pers!$D$12="C",PM!$AF240)))</f>
        <v>0</v>
      </c>
      <c r="AC7" s="145" t="b">
        <f>IF(Pers!$D$12="A",PM!$AH241,IF(Pers!$D$12="B",PM!$AG241,IF(Pers!$D$12="C",PM!$AF241)))</f>
        <v>0</v>
      </c>
      <c r="AD7" s="145" t="b">
        <f>IF(Pers!$D$12="A",PM!$AH242,IF(Pers!$D$12="B",PM!$AG242,IF(Pers!$D$12="C",PM!$AF242)))</f>
        <v>0</v>
      </c>
      <c r="AE7" s="145" t="b">
        <f>IF(Pers!$D$12="A",PM!$AH281,IF(Pers!$D$12="B",PM!$AG281,IF(Pers!$D$12="C",PM!$AF281)))</f>
        <v>0</v>
      </c>
      <c r="AF7" s="145" t="b">
        <f>IF(Pers!$D$12="A",PM!$AH282,IF(Pers!$D$12="B",PM!$AG282,IF(Pers!$D$12="C",PM!$AF282)))</f>
        <v>0</v>
      </c>
      <c r="AG7" s="145" t="b">
        <f>IF(Pers!$D$12="A",PM!$AH283,IF(Pers!$D$12="B",PM!$AG283,IF(Pers!$D$12="C",PM!$AF283)))</f>
        <v>0</v>
      </c>
      <c r="AH7" s="145" t="b">
        <f>IF(Pers!$D$12="A",PM!$AH322,IF(Pers!$D$12="B",PM!$AG322,IF(Pers!$D$12="C",PM!$AF322)))</f>
        <v>0</v>
      </c>
      <c r="AI7" s="145" t="b">
        <f>IF(Pers!$D$12="A",PM!$AH323,IF(Pers!$D$12="B",PM!$AG323,IF(Pers!$D$12="C",PM!$AF323)))</f>
        <v>0</v>
      </c>
      <c r="AJ7" s="145" t="b">
        <f>IF(Pers!$D$12="A",PM!$AH324,IF(Pers!$D$12="B",PM!$AG324,IF(Pers!$D$12="C",PM!$AF324)))</f>
        <v>0</v>
      </c>
      <c r="AK7" s="145" t="b">
        <f>IF(Pers!$D$12="A",PM!$AH363,IF(Pers!$D$12="B",PM!$AG363,IF(Pers!$D$12="C",PM!$AF363)))</f>
        <v>0</v>
      </c>
      <c r="AL7" s="145" t="b">
        <f>IF(Pers!$D$12="A",PM!$AH364,IF(Pers!$D$12="B",PM!$AG364,IF(Pers!$D$12="C",PM!$AF364)))</f>
        <v>0</v>
      </c>
      <c r="AM7" s="145" t="b">
        <f>IF(Pers!$D$12="A",PM!$AH365,IF(Pers!$D$12="B",PM!$AG365,IF(Pers!$D$12="C",PM!$AF365)))</f>
        <v>0</v>
      </c>
      <c r="AN7" s="145" t="b">
        <f>IF(Pers!$D$12="A",PM!$AH404,IF(Pers!$D$12="B",PM!$AG404,IF(Pers!$D$12="C",PM!$AF404)))</f>
        <v>0</v>
      </c>
      <c r="AO7" s="145" t="b">
        <f>IF(Pers!$D$12="A",PM!$AH405,IF(Pers!$D$12="B",PM!$AG405,IF(Pers!$D$12="C",PM!$AF405)))</f>
        <v>0</v>
      </c>
      <c r="AP7" s="145" t="b">
        <f>IF(Pers!$D$12="A",PM!$AH406,IF(Pers!$D$12="B",PM!$AG406,IF(Pers!$D$12="C",PM!$AF406)))</f>
        <v>0</v>
      </c>
      <c r="AQ7" s="146"/>
      <c r="AR7" s="584" t="s">
        <v>50</v>
      </c>
      <c r="AS7" s="585"/>
      <c r="AT7" s="585"/>
      <c r="AU7" s="585"/>
      <c r="AV7" s="586"/>
      <c r="AW7" s="145" t="b">
        <f>IF(Pers!$D$12="A",PgM!$AO26,IF(Pers!$D$12="B",PgM!$AN26))</f>
        <v>0</v>
      </c>
      <c r="AX7" s="145" t="b">
        <f>IF(Pers!$D$12="A",PgM!$AO27,IF(Pers!$D$12="B",PgM!$AN27))</f>
        <v>0</v>
      </c>
      <c r="AY7" s="145" t="b">
        <f>IF(Pers!$D$12="A",PgM!$AO28,IF(Pers!$D$12="B",PgM!$AN28))</f>
        <v>0</v>
      </c>
      <c r="AZ7" s="145" t="b">
        <f>IF(Pers!$D$12="A",PgM!$AO112,IF(Pers!$D$12="B",PgM!$AN112))</f>
        <v>0</v>
      </c>
      <c r="BA7" s="145" t="b">
        <f>IF(Pers!$D$12="A",PgM!$AO113,IF(Pers!$D$12="B",PgM!$AN113))</f>
        <v>0</v>
      </c>
      <c r="BB7" s="145" t="b">
        <f>IF(Pers!$D$12="A",PgM!$AO114,IF(Pers!$D$12="B",PgM!$AN114))</f>
        <v>0</v>
      </c>
      <c r="BC7" s="145" t="b">
        <f>IF(Pers!$D$12="A",PgM!$AO192,IF(Pers!$D$12="B",PgM!$AN192))</f>
        <v>0</v>
      </c>
      <c r="BD7" s="145" t="b">
        <f>IF(Pers!$D$12="A",PgM!$AO193,IF(Pers!$D$12="B",PgM!$AN193))</f>
        <v>0</v>
      </c>
      <c r="BE7" s="145" t="b">
        <f>IF(Pers!$D$12="A",PgM!$AO194,IF(Pers!$D$12="B",PgM!$AN194))</f>
        <v>0</v>
      </c>
      <c r="BF7" s="146"/>
      <c r="BG7" s="584" t="s">
        <v>50</v>
      </c>
      <c r="BH7" s="585"/>
      <c r="BI7" s="585"/>
      <c r="BJ7" s="585"/>
      <c r="BK7" s="586"/>
      <c r="BL7" s="145" t="b">
        <f>IF(Pers!$D$12="A",PfM!$AO26,IF(Pers!$D$12="B",PfM!$AN26))</f>
        <v>0</v>
      </c>
      <c r="BM7" s="145" t="b">
        <f>IF(Pers!$D$12="A",PfM!$AO27,IF(Pers!$D$12="B",PfM!$AN27))</f>
        <v>0</v>
      </c>
      <c r="BN7" s="145" t="b">
        <f>IF(Pers!$D$12="A",PfM!$AO28,IF(Pers!$D$12="B",PfM!$AN28))</f>
        <v>0</v>
      </c>
      <c r="BO7" s="145" t="b">
        <f>IF(Pers!$D$12="A",PfM!$AO112,IF(Pers!$D$12="B",PfM!$AN112))</f>
        <v>0</v>
      </c>
      <c r="BP7" s="145" t="b">
        <f>IF(Pers!$D$12="A",PfM!$AO113,IF(Pers!$D$12="B",PfM!$AN113))</f>
        <v>0</v>
      </c>
      <c r="BQ7" s="145" t="b">
        <f>IF(Pers!$D$12="A",PfM!$AO114,IF(Pers!$D$12="B",PfM!$AN114))</f>
        <v>0</v>
      </c>
      <c r="BR7" s="145" t="b">
        <f>IF(Pers!$D$12="A",PfM!$AO192,IF(Pers!$D$12="B",PfM!$AN192))</f>
        <v>0</v>
      </c>
      <c r="BS7" s="145" t="b">
        <f>IF(Pers!$D$12="A",PfM!$AO193,IF(Pers!$D$12="B",PfM!$AN193))</f>
        <v>0</v>
      </c>
      <c r="BT7" s="145" t="b">
        <f>IF(Pers!$D$12="A",PfM!$AO194,IF(Pers!$D$12="B",PfM!$AN194))</f>
        <v>0</v>
      </c>
      <c r="BU7" s="119"/>
    </row>
    <row r="8" spans="1:73" ht="20.100000000000001" customHeight="1" x14ac:dyDescent="0.25">
      <c r="A8" s="117"/>
      <c r="B8" s="203"/>
      <c r="C8" s="203"/>
      <c r="D8" s="587"/>
      <c r="E8" s="587"/>
      <c r="F8" s="587"/>
      <c r="G8" s="216"/>
      <c r="H8" s="589" t="s">
        <v>66</v>
      </c>
      <c r="I8" s="590"/>
      <c r="J8" s="590"/>
      <c r="K8" s="590"/>
      <c r="L8" s="591"/>
      <c r="M8" s="145">
        <f>IF(AND(PM!$J22="yes",M7=1),1,0)</f>
        <v>0</v>
      </c>
      <c r="N8" s="145">
        <f>IF(AND(PM!$J22="yes",N7=1),1,0)</f>
        <v>0</v>
      </c>
      <c r="O8" s="145">
        <f>IF(AND(PM!$J22="yes",O7=1),1,0)</f>
        <v>0</v>
      </c>
      <c r="P8" s="145">
        <f>IF(AND(PM!$J73="yes",P7=1),1,0)</f>
        <v>0</v>
      </c>
      <c r="Q8" s="145">
        <f>IF(AND(PM!$J73="yes",Q7=1),1,0)</f>
        <v>0</v>
      </c>
      <c r="R8" s="145">
        <f>IF(AND(PM!$J73="yes",R7=1),1,0)</f>
        <v>0</v>
      </c>
      <c r="S8" s="145">
        <f>IF(AND(PM!$J114="yes",S7=1),1,0)</f>
        <v>0</v>
      </c>
      <c r="T8" s="145">
        <f>IF(AND(PM!$J114="yes",T7=1),1,0)</f>
        <v>0</v>
      </c>
      <c r="U8" s="145">
        <f>IF(AND(PM!$J114="yes",U7=1),1,0)</f>
        <v>0</v>
      </c>
      <c r="V8" s="145">
        <f>IF(AND(PM!$J155="yes",V7=1),1,0)</f>
        <v>0</v>
      </c>
      <c r="W8" s="145">
        <f>IF(AND(PM!$J155="yes",W7=1),1,0)</f>
        <v>0</v>
      </c>
      <c r="X8" s="145">
        <f>IF(AND(PM!$J155="yes",X7=1),1,0)</f>
        <v>0</v>
      </c>
      <c r="Y8" s="145">
        <f>IF(AND(PM!$J196="yes",Y7=1),1,0)</f>
        <v>0</v>
      </c>
      <c r="Z8" s="145">
        <f>IF(AND(PM!$J196="yes",Z7=1),1,0)</f>
        <v>0</v>
      </c>
      <c r="AA8" s="145">
        <f>IF(AND(PM!$J196="yes",AA7=1),1,0)</f>
        <v>0</v>
      </c>
      <c r="AB8" s="145">
        <f>IF(AND(PM!$J237="yes",AB7=1),1,0)</f>
        <v>0</v>
      </c>
      <c r="AC8" s="145">
        <f>IF(AND(PM!$J237="yes",AC7=1),1,0)</f>
        <v>0</v>
      </c>
      <c r="AD8" s="145">
        <f>IF(AND(PM!$J237="yes",AD7=1),1,0)</f>
        <v>0</v>
      </c>
      <c r="AE8" s="145">
        <f>IF(AND(PM!$J278="yes",AE7=1),1,0)</f>
        <v>0</v>
      </c>
      <c r="AF8" s="145">
        <f>IF(AND(PM!$J278="yes",AF7=1),1,0)</f>
        <v>0</v>
      </c>
      <c r="AG8" s="145">
        <f>IF(AND(PM!$J278="yes",AG7=1),1,0)</f>
        <v>0</v>
      </c>
      <c r="AH8" s="145">
        <f>IF(AND(PM!$J319="yes",AH7=1),1,0)</f>
        <v>0</v>
      </c>
      <c r="AI8" s="145">
        <f>IF(AND(PM!$J319="yes",AI7=1),1,0)</f>
        <v>0</v>
      </c>
      <c r="AJ8" s="145">
        <f>IF(AND(PM!$J319="yes",AJ7=1),1,0)</f>
        <v>0</v>
      </c>
      <c r="AK8" s="145">
        <f>IF(AND(PM!$J360="yes",AK7=1),1,0)</f>
        <v>0</v>
      </c>
      <c r="AL8" s="145">
        <f>IF(AND(PM!$J360="yes",AL7=1),1,0)</f>
        <v>0</v>
      </c>
      <c r="AM8" s="145">
        <f>IF(AND(PM!$J360="yes",AM7=1),1,0)</f>
        <v>0</v>
      </c>
      <c r="AN8" s="145">
        <f>IF(AND(PM!$J401="yes",AN7=1),1,0)</f>
        <v>0</v>
      </c>
      <c r="AO8" s="145">
        <f>IF(AND(PM!$J401="yes",AO7=1),1,0)</f>
        <v>0</v>
      </c>
      <c r="AP8" s="145">
        <f>IF(AND(PM!$J401="yes",AP7=1),1,0)</f>
        <v>0</v>
      </c>
      <c r="AQ8" s="146"/>
      <c r="AR8" s="589" t="s">
        <v>66</v>
      </c>
      <c r="AS8" s="590"/>
      <c r="AT8" s="590"/>
      <c r="AU8" s="590"/>
      <c r="AV8" s="591"/>
      <c r="AW8" s="145">
        <f>IF(AND(PgM!$G$22="yes",PgM!$L$22&gt;=1,AW7=1),1,0)</f>
        <v>0</v>
      </c>
      <c r="AX8" s="145">
        <f>IF(AND(PgM!$G$22="yes",PgM!$L$22&gt;=1,AX7=1),1,0)</f>
        <v>0</v>
      </c>
      <c r="AY8" s="145">
        <f>IF(AND(PgM!$G$22="yes",PgM!$L$22&gt;=1,AY7=1),1,0)</f>
        <v>0</v>
      </c>
      <c r="AZ8" s="145">
        <f>IF(AND(PgM!$G$108="yes",PgM!$L$108&gt;=1,AZ7=1),1,0)</f>
        <v>0</v>
      </c>
      <c r="BA8" s="145">
        <f>IF(AND(PgM!$G$108="yes",PgM!$L$108&gt;=1,BA7=1),1,0)</f>
        <v>0</v>
      </c>
      <c r="BB8" s="145">
        <f>IF(AND(PgM!$G$108="yes",PgM!$L$108&gt;=1,BB7=1),1,0)</f>
        <v>0</v>
      </c>
      <c r="BC8" s="145">
        <f>IF(AND(PgM!$G$188="yes",PgM!$L$188&gt;=1,BC7=1),1,0)</f>
        <v>0</v>
      </c>
      <c r="BD8" s="145">
        <f>IF(AND(PgM!$G$188="yes",PgM!$L$188&gt;=1,BD7=1),1,0)</f>
        <v>0</v>
      </c>
      <c r="BE8" s="145">
        <f>IF(AND(PgM!$G$188="yes",PgM!$L$188&gt;=1,BE7=1),1,0)</f>
        <v>0</v>
      </c>
      <c r="BF8" s="146"/>
      <c r="BG8" s="589" t="s">
        <v>66</v>
      </c>
      <c r="BH8" s="590"/>
      <c r="BI8" s="590"/>
      <c r="BJ8" s="590"/>
      <c r="BK8" s="591"/>
      <c r="BL8" s="145">
        <f>IF(AND(PfM!$G$22="yes",PfM!$L$22&gt;=1,BL7=1),1,0)</f>
        <v>0</v>
      </c>
      <c r="BM8" s="145">
        <f>IF(AND(PfM!$G$22="yes",PfM!$L$22&gt;=1,BM7=1),1,0)</f>
        <v>0</v>
      </c>
      <c r="BN8" s="145">
        <f>IF(AND(PfM!$G$22="yes",PfM!$L$22&gt;=1,BN7=1),1,0)</f>
        <v>0</v>
      </c>
      <c r="BO8" s="145">
        <f>IF(AND(PfM!$G$108="yes",PfM!$L$108&gt;=1,BO7=1),1,0)</f>
        <v>0</v>
      </c>
      <c r="BP8" s="145">
        <f>IF(AND(PfM!$G$108="yes",PfM!$L$108&gt;=1,BP7=1),1,0)</f>
        <v>0</v>
      </c>
      <c r="BQ8" s="145">
        <f>IF(AND(PfM!$G$108="yes",PfM!$L$108&gt;=1,BQ7=1),1,0)</f>
        <v>0</v>
      </c>
      <c r="BR8" s="145">
        <f>IF(AND(PfM!$G$188="yes",PfM!$L$188&gt;=1,BR7=1),1,0)</f>
        <v>0</v>
      </c>
      <c r="BS8" s="145">
        <f>IF(AND(PfM!$G$188="yes",PfM!$L$188&gt;=1,BS7=1),1,0)</f>
        <v>0</v>
      </c>
      <c r="BT8" s="145">
        <f>IF(AND(PfM!$G$188="yes",PfM!$L$188&gt;=1,BT7=1),1,0)</f>
        <v>0</v>
      </c>
      <c r="BU8" s="119"/>
    </row>
    <row r="9" spans="1:73" ht="9.9499999999999993" customHeight="1" x14ac:dyDescent="0.2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9"/>
    </row>
    <row r="10" spans="1:73" ht="24" customHeight="1" x14ac:dyDescent="0.25">
      <c r="A10" s="117"/>
      <c r="B10" s="118"/>
      <c r="C10" s="118"/>
      <c r="D10" s="182" t="s">
        <v>67</v>
      </c>
      <c r="E10" s="182" t="s">
        <v>68</v>
      </c>
      <c r="F10" s="182" t="s">
        <v>69</v>
      </c>
      <c r="G10" s="118"/>
      <c r="H10" s="182" t="s">
        <v>67</v>
      </c>
      <c r="I10" s="182" t="s">
        <v>68</v>
      </c>
      <c r="J10" s="182" t="s">
        <v>69</v>
      </c>
      <c r="K10" s="118"/>
      <c r="L10" s="186" t="s">
        <v>72</v>
      </c>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82" t="s">
        <v>67</v>
      </c>
      <c r="AS10" s="182" t="s">
        <v>68</v>
      </c>
      <c r="AT10" s="182" t="s">
        <v>69</v>
      </c>
      <c r="AU10" s="118"/>
      <c r="AV10" s="186" t="s">
        <v>72</v>
      </c>
      <c r="AW10" s="118"/>
      <c r="AX10" s="118"/>
      <c r="AY10" s="118"/>
      <c r="AZ10" s="118"/>
      <c r="BA10" s="118"/>
      <c r="BB10" s="118"/>
      <c r="BC10" s="118"/>
      <c r="BD10" s="118"/>
      <c r="BE10" s="118"/>
      <c r="BF10" s="118"/>
      <c r="BG10" s="182" t="s">
        <v>67</v>
      </c>
      <c r="BH10" s="182" t="s">
        <v>68</v>
      </c>
      <c r="BI10" s="182" t="s">
        <v>69</v>
      </c>
      <c r="BJ10" s="118"/>
      <c r="BK10" s="186" t="s">
        <v>72</v>
      </c>
      <c r="BL10" s="118"/>
      <c r="BM10" s="118"/>
      <c r="BN10" s="118"/>
      <c r="BO10" s="118"/>
      <c r="BP10" s="118"/>
      <c r="BQ10" s="118"/>
      <c r="BR10" s="118"/>
      <c r="BS10" s="118"/>
      <c r="BT10" s="118"/>
      <c r="BU10" s="119"/>
    </row>
    <row r="11" spans="1:73" ht="18" customHeight="1" x14ac:dyDescent="0.25">
      <c r="A11" s="117"/>
      <c r="B11" s="151" t="e">
        <f>DATE(YEAR(Pers!D22),MONTH(Pers!D22),1)</f>
        <v>#VALUE!</v>
      </c>
      <c r="C11" s="118"/>
      <c r="D11" s="233" t="e">
        <f>H11+AR11+BG11</f>
        <v>#VALUE!</v>
      </c>
      <c r="E11" s="233" t="e">
        <f>I11+AS11+BH11</f>
        <v>#VALUE!</v>
      </c>
      <c r="F11" s="233" t="e">
        <f>J11+AT11+BI11</f>
        <v>#VALUE!</v>
      </c>
      <c r="G11" s="118"/>
      <c r="H11" s="181" t="e">
        <f>SUM(M11:AP11)</f>
        <v>#VALUE!</v>
      </c>
      <c r="I11" s="145" t="e">
        <f>$M$7*$M11+$N$7*$N11+$O$7*$O11+$P$7*$P11+$Q$7*$Q11+$R$7*$R11+$S$7*$S11+$T$7*$T11+$U$7*$U11+$V$7*$V11+$W$7*$W11+$X$7*$X11+$Y$7*$Y11+$Z$7*$Z11+$AA$7*$AA11+$AB$7*$AB11+$AC$7*$AC11+$AD$7*$AD11+$AE$7*$AE11+$AF$7*$AF11+$AG$7*$AG11+$AH$7*$AH11+$AI$7*$AI11+$AJ$7*$AJ11+$AK$7*$AK11+$AL$7*$AL11+$AM$7*$AM11+$AN$7*$AN11+$AO$7*$AO11+$AP$7*$AP11</f>
        <v>#VALUE!</v>
      </c>
      <c r="J11" s="145" t="e">
        <f>$M$8*$M11+$N$8*$N11+$O$8*$O11+$P$8*$P11+$Q$8*$Q11+$R$8*$R11+$S$8*$S11+$T$8*$T11+$U$8*$U11+$V$8*$V11+$W$8*$W11+$X$8*$X11+$Y$8*$Y11+$Z$8*$Z11+$AA$8*$AA11+$AB$8*$AB11+$AC$8*$AC11+$AD$8*$AD11+$AE$8*$AE11+$AF$8*$AF11+$AG$8*$AG11+$AH$8*$AH11+$AI$8*$AI11+$AJ$8*$AJ11+$AK$8*$AK11+$AL$8*$AL11+$AM$8*$AM11+$AN$8*$AN11+$AO$8*$AO11+$AP$8*$AP11</f>
        <v>#VALUE!</v>
      </c>
      <c r="K11" s="118"/>
      <c r="L11" s="187" t="e">
        <f t="shared" ref="L11:L39" si="0">SUM(M11:O11)</f>
        <v>#VALUE!</v>
      </c>
      <c r="M11" s="185" t="e">
        <f>IF(AND($B11&gt;=M$4,$B11&lt;=M$5),M$6,0)</f>
        <v>#VALUE!</v>
      </c>
      <c r="N11" s="145" t="e">
        <f>IF(AND($B11&gt;=N$4,$B11&lt;=N$5),N$6,0)</f>
        <v>#VALUE!</v>
      </c>
      <c r="O11" s="145" t="e">
        <f>IF(AND($B11&gt;=O$4,$B11&lt;=O$5),O$6,0)</f>
        <v>#VALUE!</v>
      </c>
      <c r="P11" s="145" t="e">
        <f t="shared" ref="P11:AE26" si="1">IF(AND($B11&gt;=P$4,$B11&lt;=P$5),P$6,0)</f>
        <v>#VALUE!</v>
      </c>
      <c r="Q11" s="145" t="e">
        <f t="shared" si="1"/>
        <v>#VALUE!</v>
      </c>
      <c r="R11" s="145" t="e">
        <f t="shared" si="1"/>
        <v>#VALUE!</v>
      </c>
      <c r="S11" s="145" t="e">
        <f t="shared" si="1"/>
        <v>#VALUE!</v>
      </c>
      <c r="T11" s="145" t="e">
        <f t="shared" si="1"/>
        <v>#VALUE!</v>
      </c>
      <c r="U11" s="145" t="e">
        <f t="shared" si="1"/>
        <v>#VALUE!</v>
      </c>
      <c r="V11" s="145" t="e">
        <f t="shared" si="1"/>
        <v>#VALUE!</v>
      </c>
      <c r="W11" s="145" t="e">
        <f t="shared" si="1"/>
        <v>#VALUE!</v>
      </c>
      <c r="X11" s="145" t="e">
        <f t="shared" si="1"/>
        <v>#VALUE!</v>
      </c>
      <c r="Y11" s="145" t="e">
        <f t="shared" si="1"/>
        <v>#VALUE!</v>
      </c>
      <c r="Z11" s="145" t="e">
        <f t="shared" si="1"/>
        <v>#VALUE!</v>
      </c>
      <c r="AA11" s="145" t="e">
        <f t="shared" si="1"/>
        <v>#VALUE!</v>
      </c>
      <c r="AB11" s="145" t="e">
        <f t="shared" si="1"/>
        <v>#VALUE!</v>
      </c>
      <c r="AC11" s="145" t="e">
        <f t="shared" si="1"/>
        <v>#VALUE!</v>
      </c>
      <c r="AD11" s="145" t="e">
        <f t="shared" si="1"/>
        <v>#VALUE!</v>
      </c>
      <c r="AE11" s="145" t="e">
        <f t="shared" si="1"/>
        <v>#VALUE!</v>
      </c>
      <c r="AF11" s="145" t="e">
        <f t="shared" ref="AF11:AP26" si="2">IF(AND($B11&gt;=AF$4,$B11&lt;=AF$5),AF$6,0)</f>
        <v>#VALUE!</v>
      </c>
      <c r="AG11" s="145" t="e">
        <f t="shared" si="2"/>
        <v>#VALUE!</v>
      </c>
      <c r="AH11" s="145" t="e">
        <f t="shared" si="2"/>
        <v>#VALUE!</v>
      </c>
      <c r="AI11" s="145" t="e">
        <f t="shared" si="2"/>
        <v>#VALUE!</v>
      </c>
      <c r="AJ11" s="145" t="e">
        <f t="shared" si="2"/>
        <v>#VALUE!</v>
      </c>
      <c r="AK11" s="145" t="e">
        <f t="shared" si="2"/>
        <v>#VALUE!</v>
      </c>
      <c r="AL11" s="145" t="e">
        <f t="shared" si="2"/>
        <v>#VALUE!</v>
      </c>
      <c r="AM11" s="145" t="e">
        <f t="shared" si="2"/>
        <v>#VALUE!</v>
      </c>
      <c r="AN11" s="145" t="e">
        <f t="shared" si="2"/>
        <v>#VALUE!</v>
      </c>
      <c r="AO11" s="145" t="e">
        <f t="shared" si="2"/>
        <v>#VALUE!</v>
      </c>
      <c r="AP11" s="145" t="e">
        <f t="shared" si="2"/>
        <v>#VALUE!</v>
      </c>
      <c r="AQ11" s="146"/>
      <c r="AR11" s="181" t="e">
        <f t="shared" ref="AR11:AR42" si="3">SUM(AW11:BE11)</f>
        <v>#VALUE!</v>
      </c>
      <c r="AS11" s="145" t="e">
        <f>$AW$7*$AW11+$AX$7*$AX11+$AY$7*$AY11+$AZ$7*$AZ11+$BA$7*$BA11+$BB$7*$BB11+$BC$7*$BC11+$BD$7*$BD11+$BE$7*$BE11</f>
        <v>#VALUE!</v>
      </c>
      <c r="AT11" s="145" t="e">
        <f>$AW$8*$AW11+$AX$8*$AX11+$AY$8*$AY11+$AZ$8*$AZ11+$BA$8*$BA11+$BB$8*$BB11+$BC$8*$BC11+$BD$8*$BD11+$BE$8*$BE11</f>
        <v>#VALUE!</v>
      </c>
      <c r="AU11" s="118"/>
      <c r="AV11" s="187" t="e">
        <f t="shared" ref="AV11:AV39" si="4">SUM(AW11:AY11)</f>
        <v>#VALUE!</v>
      </c>
      <c r="AW11" s="185" t="e">
        <f>IF(AND($B11&gt;=AW$4,$B11&lt;=AW$5),AW$6,0)</f>
        <v>#VALUE!</v>
      </c>
      <c r="AX11" s="185" t="e">
        <f t="shared" ref="AX11:BE26" si="5">IF(AND($B11&gt;=AX$4,$B11&lt;=AX$5),AX$6,0)</f>
        <v>#VALUE!</v>
      </c>
      <c r="AY11" s="185" t="e">
        <f t="shared" si="5"/>
        <v>#VALUE!</v>
      </c>
      <c r="AZ11" s="185" t="e">
        <f t="shared" si="5"/>
        <v>#VALUE!</v>
      </c>
      <c r="BA11" s="185" t="e">
        <f t="shared" si="5"/>
        <v>#VALUE!</v>
      </c>
      <c r="BB11" s="185" t="e">
        <f t="shared" si="5"/>
        <v>#VALUE!</v>
      </c>
      <c r="BC11" s="185" t="e">
        <f t="shared" si="5"/>
        <v>#VALUE!</v>
      </c>
      <c r="BD11" s="185" t="e">
        <f t="shared" si="5"/>
        <v>#VALUE!</v>
      </c>
      <c r="BE11" s="185" t="e">
        <f t="shared" si="5"/>
        <v>#VALUE!</v>
      </c>
      <c r="BF11" s="146"/>
      <c r="BG11" s="181" t="e">
        <f t="shared" ref="BG11:BG42" si="6">SUM(BL11:BT11)</f>
        <v>#VALUE!</v>
      </c>
      <c r="BH11" s="145" t="e">
        <f>$BL$7*$BL11+$BM$7*$BM11+$BN$7*$BN11+$BO$7*$BO11+$BP$7*$BP11+$BQ$7*$BQ11+$BR$7*$BR11+$BS$7*$BS11+$BT$7*$BT11</f>
        <v>#VALUE!</v>
      </c>
      <c r="BI11" s="145" t="e">
        <f>$BL$8*$BL11+$BM$8*$BM11+$BN$8*$BN11+$BO$8*$BO11+$BP$8*$BP11+$BQ$8*$BQ11+$BR$8*$BR11+$BS$8*$BS11+$BT$8*$BT11</f>
        <v>#VALUE!</v>
      </c>
      <c r="BJ11" s="118"/>
      <c r="BK11" s="187" t="e">
        <f t="shared" ref="BK11:BK39" si="7">SUM(BL11:BN11)</f>
        <v>#VALUE!</v>
      </c>
      <c r="BL11" s="185" t="e">
        <f t="shared" ref="BL11:BT26" si="8">IF(AND($B11&gt;=BL$4,$B11&lt;=BL$5),BL$6,0)</f>
        <v>#VALUE!</v>
      </c>
      <c r="BM11" s="185" t="e">
        <f t="shared" si="8"/>
        <v>#VALUE!</v>
      </c>
      <c r="BN11" s="185" t="e">
        <f t="shared" si="8"/>
        <v>#VALUE!</v>
      </c>
      <c r="BO11" s="185" t="e">
        <f t="shared" si="8"/>
        <v>#VALUE!</v>
      </c>
      <c r="BP11" s="185" t="e">
        <f t="shared" si="8"/>
        <v>#VALUE!</v>
      </c>
      <c r="BQ11" s="185" t="e">
        <f t="shared" si="8"/>
        <v>#VALUE!</v>
      </c>
      <c r="BR11" s="185" t="e">
        <f t="shared" si="8"/>
        <v>#VALUE!</v>
      </c>
      <c r="BS11" s="185" t="e">
        <f t="shared" si="8"/>
        <v>#VALUE!</v>
      </c>
      <c r="BT11" s="185" t="e">
        <f t="shared" si="8"/>
        <v>#VALUE!</v>
      </c>
      <c r="BU11" s="119"/>
    </row>
    <row r="12" spans="1:73" ht="18" customHeight="1" x14ac:dyDescent="0.25">
      <c r="A12" s="117"/>
      <c r="B12" s="151" t="e">
        <f>DATE(YEAR(B11),MONTH(B11)+1,DAY(B11))</f>
        <v>#VALUE!</v>
      </c>
      <c r="C12" s="118"/>
      <c r="D12" s="233" t="e">
        <f t="shared" ref="D12:D75" si="9">H12+AR12+BG12</f>
        <v>#VALUE!</v>
      </c>
      <c r="E12" s="233" t="e">
        <f t="shared" ref="E12:E75" si="10">I12+AS12+BH12</f>
        <v>#VALUE!</v>
      </c>
      <c r="F12" s="233" t="e">
        <f t="shared" ref="F12:F75" si="11">J12+AT12+BI12</f>
        <v>#VALUE!</v>
      </c>
      <c r="G12" s="118"/>
      <c r="H12" s="181" t="e">
        <f t="shared" ref="H12:H23" si="12">SUM(M12:AP12)</f>
        <v>#VALUE!</v>
      </c>
      <c r="I12" s="145" t="e">
        <f t="shared" ref="I12:I75" si="13">$M$7*$M12+$N$7*$N12+$O$7*$O12+$P$7*$P12+$Q$7*$Q12+$R$7*$R12+$S$7*$S12+$T$7*$T12+$U$7*$U12+$V$7*$V12+$W$7*$W12+$X$7*$X12+$Y$7*$Y12+$Z$7*$Z12+$AA$7*$AA12+$AB$7*$AB12+$AC$7*$AC12+$AD$7*$AD12+$AE$7*$AE12+$AF$7*$AF12+$AG$7*$AG12+$AH$7*$AH12+$AI$7*$AI12+$AJ$7*$AJ12+$AK$7*$AK12+$AL$7*$AL12+$AM$7*$AM12+$AN$7*$AN12+$AO$7*$AO12+$AP$7*$AP12</f>
        <v>#VALUE!</v>
      </c>
      <c r="J12" s="145" t="e">
        <f t="shared" ref="J12:J75" si="14">$M$8*$M12+$N$8*$N12+$O$8*$O12+$P$8*$P12+$Q$8*$Q12+$R$8*$R12+$S$8*$S12+$T$8*$T12+$U$8*$U12+$V$8*$V12+$W$8*$W12+$X$8*$X12+$Y$8*$Y12+$Z$8*$Z12+$AA$8*$AA12+$AB$8*$AB12+$AC$8*$AC12+$AD$8*$AD12+$AE$8*$AE12+$AF$8*$AF12+$AG$8*$AG12+$AH$8*$AH12+$AI$8*$AI12+$AJ$8*$AJ12+$AK$8*$AK12+$AL$8*$AL12+$AM$8*$AM12+$AN$8*$AN12+$AO$8*$AO12+$AP$8*$AP12</f>
        <v>#VALUE!</v>
      </c>
      <c r="K12" s="118"/>
      <c r="L12" s="187" t="e">
        <f t="shared" si="0"/>
        <v>#VALUE!</v>
      </c>
      <c r="M12" s="185" t="e">
        <f t="shared" ref="M12:AB27" si="15">IF(AND($B12&gt;=M$4,$B12&lt;=M$5),M$6,0)</f>
        <v>#VALUE!</v>
      </c>
      <c r="N12" s="145" t="e">
        <f t="shared" si="15"/>
        <v>#VALUE!</v>
      </c>
      <c r="O12" s="145" t="e">
        <f t="shared" si="15"/>
        <v>#VALUE!</v>
      </c>
      <c r="P12" s="145" t="e">
        <f t="shared" si="1"/>
        <v>#VALUE!</v>
      </c>
      <c r="Q12" s="145" t="e">
        <f t="shared" si="1"/>
        <v>#VALUE!</v>
      </c>
      <c r="R12" s="145" t="e">
        <f t="shared" si="1"/>
        <v>#VALUE!</v>
      </c>
      <c r="S12" s="145" t="e">
        <f t="shared" si="1"/>
        <v>#VALUE!</v>
      </c>
      <c r="T12" s="145" t="e">
        <f t="shared" si="1"/>
        <v>#VALUE!</v>
      </c>
      <c r="U12" s="145" t="e">
        <f t="shared" si="1"/>
        <v>#VALUE!</v>
      </c>
      <c r="V12" s="145" t="e">
        <f t="shared" si="1"/>
        <v>#VALUE!</v>
      </c>
      <c r="W12" s="145" t="e">
        <f t="shared" si="1"/>
        <v>#VALUE!</v>
      </c>
      <c r="X12" s="145" t="e">
        <f t="shared" si="1"/>
        <v>#VALUE!</v>
      </c>
      <c r="Y12" s="145" t="e">
        <f t="shared" si="1"/>
        <v>#VALUE!</v>
      </c>
      <c r="Z12" s="145" t="e">
        <f t="shared" si="1"/>
        <v>#VALUE!</v>
      </c>
      <c r="AA12" s="145" t="e">
        <f t="shared" si="1"/>
        <v>#VALUE!</v>
      </c>
      <c r="AB12" s="145" t="e">
        <f t="shared" si="1"/>
        <v>#VALUE!</v>
      </c>
      <c r="AC12" s="145" t="e">
        <f t="shared" si="1"/>
        <v>#VALUE!</v>
      </c>
      <c r="AD12" s="145" t="e">
        <f t="shared" si="1"/>
        <v>#VALUE!</v>
      </c>
      <c r="AE12" s="145" t="e">
        <f t="shared" si="1"/>
        <v>#VALUE!</v>
      </c>
      <c r="AF12" s="145" t="e">
        <f t="shared" si="2"/>
        <v>#VALUE!</v>
      </c>
      <c r="AG12" s="145" t="e">
        <f t="shared" si="2"/>
        <v>#VALUE!</v>
      </c>
      <c r="AH12" s="145" t="e">
        <f t="shared" si="2"/>
        <v>#VALUE!</v>
      </c>
      <c r="AI12" s="145" t="e">
        <f t="shared" si="2"/>
        <v>#VALUE!</v>
      </c>
      <c r="AJ12" s="145" t="e">
        <f t="shared" si="2"/>
        <v>#VALUE!</v>
      </c>
      <c r="AK12" s="145" t="e">
        <f t="shared" si="2"/>
        <v>#VALUE!</v>
      </c>
      <c r="AL12" s="145" t="e">
        <f t="shared" si="2"/>
        <v>#VALUE!</v>
      </c>
      <c r="AM12" s="145" t="e">
        <f t="shared" si="2"/>
        <v>#VALUE!</v>
      </c>
      <c r="AN12" s="145" t="e">
        <f t="shared" si="2"/>
        <v>#VALUE!</v>
      </c>
      <c r="AO12" s="145" t="e">
        <f t="shared" si="2"/>
        <v>#VALUE!</v>
      </c>
      <c r="AP12" s="145" t="e">
        <f t="shared" si="2"/>
        <v>#VALUE!</v>
      </c>
      <c r="AQ12" s="146"/>
      <c r="AR12" s="181" t="e">
        <f t="shared" si="3"/>
        <v>#VALUE!</v>
      </c>
      <c r="AS12" s="145" t="e">
        <f t="shared" ref="AS12:AS75" si="16">$AW$7*$AW12+$AX$7*$AX12+$AY$7*$AY12+$AZ$7*$AZ12+$BA$7*$BA12+$BB$7*$BB12+$BC$7*$BC12+$BD$7*$BD12+$BE$7*$BE12</f>
        <v>#VALUE!</v>
      </c>
      <c r="AT12" s="145" t="e">
        <f t="shared" ref="AT12:AT75" si="17">$AW$8*$AW12+$AX$8*$AX12+$AY$8*$AY12+$AZ$8*$AZ12+$BA$8*$BA12+$BB$8*$BB12+$BC$8*$BC12+$BD$8*$BD12+$BE$8*$BE12</f>
        <v>#VALUE!</v>
      </c>
      <c r="AU12" s="118"/>
      <c r="AV12" s="187" t="e">
        <f t="shared" si="4"/>
        <v>#VALUE!</v>
      </c>
      <c r="AW12" s="185" t="e">
        <f t="shared" ref="AW12:BE27" si="18">IF(AND($B12&gt;=AW$4,$B12&lt;=AW$5),AW$6,0)</f>
        <v>#VALUE!</v>
      </c>
      <c r="AX12" s="185" t="e">
        <f t="shared" si="5"/>
        <v>#VALUE!</v>
      </c>
      <c r="AY12" s="185" t="e">
        <f t="shared" si="5"/>
        <v>#VALUE!</v>
      </c>
      <c r="AZ12" s="185" t="e">
        <f t="shared" si="5"/>
        <v>#VALUE!</v>
      </c>
      <c r="BA12" s="185" t="e">
        <f t="shared" si="5"/>
        <v>#VALUE!</v>
      </c>
      <c r="BB12" s="185" t="e">
        <f t="shared" si="5"/>
        <v>#VALUE!</v>
      </c>
      <c r="BC12" s="185" t="e">
        <f t="shared" si="5"/>
        <v>#VALUE!</v>
      </c>
      <c r="BD12" s="185" t="e">
        <f t="shared" si="5"/>
        <v>#VALUE!</v>
      </c>
      <c r="BE12" s="185" t="e">
        <f t="shared" si="5"/>
        <v>#VALUE!</v>
      </c>
      <c r="BF12" s="146"/>
      <c r="BG12" s="181" t="e">
        <f t="shared" si="6"/>
        <v>#VALUE!</v>
      </c>
      <c r="BH12" s="145" t="e">
        <f t="shared" ref="BH12:BH75" si="19">$BL$7*$BL12+$BM$7*$BM12+$BN$7*$BN12+$BO$7*$BO12+$BP$7*$BP12+$BQ$7*$BQ12+$BR$7*$BR12+$BS$7*$BS12+$BT$7*$BT12</f>
        <v>#VALUE!</v>
      </c>
      <c r="BI12" s="145" t="e">
        <f t="shared" ref="BI12:BI75" si="20">$BL$8*$BL12+$BM$8*$BM12+$BN$8*$BN12+$BO$8*$BO12+$BP$8*$BP12+$BQ$8*$BQ12+$BR$8*$BR12+$BS$8*$BS12+$BT$8*$BT12</f>
        <v>#VALUE!</v>
      </c>
      <c r="BJ12" s="118"/>
      <c r="BK12" s="187" t="e">
        <f t="shared" si="7"/>
        <v>#VALUE!</v>
      </c>
      <c r="BL12" s="185" t="e">
        <f t="shared" si="8"/>
        <v>#VALUE!</v>
      </c>
      <c r="BM12" s="185" t="e">
        <f t="shared" si="8"/>
        <v>#VALUE!</v>
      </c>
      <c r="BN12" s="185" t="e">
        <f t="shared" si="8"/>
        <v>#VALUE!</v>
      </c>
      <c r="BO12" s="185" t="e">
        <f t="shared" si="8"/>
        <v>#VALUE!</v>
      </c>
      <c r="BP12" s="185" t="e">
        <f t="shared" si="8"/>
        <v>#VALUE!</v>
      </c>
      <c r="BQ12" s="185" t="e">
        <f t="shared" si="8"/>
        <v>#VALUE!</v>
      </c>
      <c r="BR12" s="185" t="e">
        <f t="shared" si="8"/>
        <v>#VALUE!</v>
      </c>
      <c r="BS12" s="185" t="e">
        <f t="shared" si="8"/>
        <v>#VALUE!</v>
      </c>
      <c r="BT12" s="185" t="e">
        <f t="shared" si="8"/>
        <v>#VALUE!</v>
      </c>
      <c r="BU12" s="119"/>
    </row>
    <row r="13" spans="1:73" ht="18" customHeight="1" x14ac:dyDescent="0.25">
      <c r="A13" s="117"/>
      <c r="B13" s="151" t="e">
        <f>DATE(YEAR(B12),MONTH(B12)+1,DAY(B12))</f>
        <v>#VALUE!</v>
      </c>
      <c r="C13" s="118"/>
      <c r="D13" s="233" t="e">
        <f t="shared" si="9"/>
        <v>#VALUE!</v>
      </c>
      <c r="E13" s="233" t="e">
        <f t="shared" si="10"/>
        <v>#VALUE!</v>
      </c>
      <c r="F13" s="233" t="e">
        <f t="shared" si="11"/>
        <v>#VALUE!</v>
      </c>
      <c r="G13" s="118"/>
      <c r="H13" s="181" t="e">
        <f t="shared" si="12"/>
        <v>#VALUE!</v>
      </c>
      <c r="I13" s="145" t="e">
        <f t="shared" si="13"/>
        <v>#VALUE!</v>
      </c>
      <c r="J13" s="145" t="e">
        <f t="shared" si="14"/>
        <v>#VALUE!</v>
      </c>
      <c r="K13" s="118"/>
      <c r="L13" s="187" t="e">
        <f t="shared" si="0"/>
        <v>#VALUE!</v>
      </c>
      <c r="M13" s="185" t="e">
        <f t="shared" si="15"/>
        <v>#VALUE!</v>
      </c>
      <c r="N13" s="145" t="e">
        <f t="shared" si="15"/>
        <v>#VALUE!</v>
      </c>
      <c r="O13" s="145" t="e">
        <f t="shared" si="15"/>
        <v>#VALUE!</v>
      </c>
      <c r="P13" s="145" t="e">
        <f t="shared" si="1"/>
        <v>#VALUE!</v>
      </c>
      <c r="Q13" s="145" t="e">
        <f t="shared" si="1"/>
        <v>#VALUE!</v>
      </c>
      <c r="R13" s="145" t="e">
        <f t="shared" si="1"/>
        <v>#VALUE!</v>
      </c>
      <c r="S13" s="145" t="e">
        <f t="shared" si="1"/>
        <v>#VALUE!</v>
      </c>
      <c r="T13" s="145" t="e">
        <f t="shared" si="1"/>
        <v>#VALUE!</v>
      </c>
      <c r="U13" s="145" t="e">
        <f t="shared" si="1"/>
        <v>#VALUE!</v>
      </c>
      <c r="V13" s="145" t="e">
        <f t="shared" si="1"/>
        <v>#VALUE!</v>
      </c>
      <c r="W13" s="145" t="e">
        <f t="shared" si="1"/>
        <v>#VALUE!</v>
      </c>
      <c r="X13" s="145" t="e">
        <f t="shared" si="1"/>
        <v>#VALUE!</v>
      </c>
      <c r="Y13" s="145" t="e">
        <f t="shared" si="1"/>
        <v>#VALUE!</v>
      </c>
      <c r="Z13" s="145" t="e">
        <f t="shared" si="1"/>
        <v>#VALUE!</v>
      </c>
      <c r="AA13" s="145" t="e">
        <f t="shared" si="1"/>
        <v>#VALUE!</v>
      </c>
      <c r="AB13" s="145" t="e">
        <f t="shared" si="1"/>
        <v>#VALUE!</v>
      </c>
      <c r="AC13" s="145" t="e">
        <f t="shared" si="1"/>
        <v>#VALUE!</v>
      </c>
      <c r="AD13" s="145" t="e">
        <f t="shared" si="1"/>
        <v>#VALUE!</v>
      </c>
      <c r="AE13" s="145" t="e">
        <f t="shared" si="1"/>
        <v>#VALUE!</v>
      </c>
      <c r="AF13" s="145" t="e">
        <f t="shared" si="2"/>
        <v>#VALUE!</v>
      </c>
      <c r="AG13" s="145" t="e">
        <f t="shared" si="2"/>
        <v>#VALUE!</v>
      </c>
      <c r="AH13" s="145" t="e">
        <f t="shared" si="2"/>
        <v>#VALUE!</v>
      </c>
      <c r="AI13" s="145" t="e">
        <f t="shared" si="2"/>
        <v>#VALUE!</v>
      </c>
      <c r="AJ13" s="145" t="e">
        <f t="shared" si="2"/>
        <v>#VALUE!</v>
      </c>
      <c r="AK13" s="145" t="e">
        <f t="shared" si="2"/>
        <v>#VALUE!</v>
      </c>
      <c r="AL13" s="145" t="e">
        <f t="shared" si="2"/>
        <v>#VALUE!</v>
      </c>
      <c r="AM13" s="145" t="e">
        <f t="shared" si="2"/>
        <v>#VALUE!</v>
      </c>
      <c r="AN13" s="145" t="e">
        <f t="shared" si="2"/>
        <v>#VALUE!</v>
      </c>
      <c r="AO13" s="145" t="e">
        <f t="shared" si="2"/>
        <v>#VALUE!</v>
      </c>
      <c r="AP13" s="145" t="e">
        <f t="shared" si="2"/>
        <v>#VALUE!</v>
      </c>
      <c r="AQ13" s="146"/>
      <c r="AR13" s="181" t="e">
        <f t="shared" si="3"/>
        <v>#VALUE!</v>
      </c>
      <c r="AS13" s="145" t="e">
        <f t="shared" si="16"/>
        <v>#VALUE!</v>
      </c>
      <c r="AT13" s="145" t="e">
        <f t="shared" si="17"/>
        <v>#VALUE!</v>
      </c>
      <c r="AU13" s="118"/>
      <c r="AV13" s="187" t="e">
        <f t="shared" si="4"/>
        <v>#VALUE!</v>
      </c>
      <c r="AW13" s="185" t="e">
        <f t="shared" si="18"/>
        <v>#VALUE!</v>
      </c>
      <c r="AX13" s="185" t="e">
        <f t="shared" si="5"/>
        <v>#VALUE!</v>
      </c>
      <c r="AY13" s="185" t="e">
        <f t="shared" si="5"/>
        <v>#VALUE!</v>
      </c>
      <c r="AZ13" s="185" t="e">
        <f t="shared" si="5"/>
        <v>#VALUE!</v>
      </c>
      <c r="BA13" s="185" t="e">
        <f t="shared" si="5"/>
        <v>#VALUE!</v>
      </c>
      <c r="BB13" s="185" t="e">
        <f t="shared" si="5"/>
        <v>#VALUE!</v>
      </c>
      <c r="BC13" s="185" t="e">
        <f t="shared" si="5"/>
        <v>#VALUE!</v>
      </c>
      <c r="BD13" s="185" t="e">
        <f t="shared" si="5"/>
        <v>#VALUE!</v>
      </c>
      <c r="BE13" s="185" t="e">
        <f t="shared" si="5"/>
        <v>#VALUE!</v>
      </c>
      <c r="BF13" s="146"/>
      <c r="BG13" s="181" t="e">
        <f t="shared" si="6"/>
        <v>#VALUE!</v>
      </c>
      <c r="BH13" s="145" t="e">
        <f t="shared" si="19"/>
        <v>#VALUE!</v>
      </c>
      <c r="BI13" s="145" t="e">
        <f t="shared" si="20"/>
        <v>#VALUE!</v>
      </c>
      <c r="BJ13" s="118"/>
      <c r="BK13" s="187" t="e">
        <f t="shared" si="7"/>
        <v>#VALUE!</v>
      </c>
      <c r="BL13" s="185" t="e">
        <f t="shared" si="8"/>
        <v>#VALUE!</v>
      </c>
      <c r="BM13" s="185" t="e">
        <f t="shared" si="8"/>
        <v>#VALUE!</v>
      </c>
      <c r="BN13" s="185" t="e">
        <f t="shared" si="8"/>
        <v>#VALUE!</v>
      </c>
      <c r="BO13" s="185" t="e">
        <f t="shared" si="8"/>
        <v>#VALUE!</v>
      </c>
      <c r="BP13" s="185" t="e">
        <f t="shared" si="8"/>
        <v>#VALUE!</v>
      </c>
      <c r="BQ13" s="185" t="e">
        <f t="shared" si="8"/>
        <v>#VALUE!</v>
      </c>
      <c r="BR13" s="185" t="e">
        <f t="shared" si="8"/>
        <v>#VALUE!</v>
      </c>
      <c r="BS13" s="185" t="e">
        <f t="shared" si="8"/>
        <v>#VALUE!</v>
      </c>
      <c r="BT13" s="185" t="e">
        <f t="shared" si="8"/>
        <v>#VALUE!</v>
      </c>
      <c r="BU13" s="119"/>
    </row>
    <row r="14" spans="1:73" ht="18" customHeight="1" x14ac:dyDescent="0.25">
      <c r="A14" s="117"/>
      <c r="B14" s="151" t="e">
        <f t="shared" ref="B14:B45" si="21">DATE(YEAR(B13),MONTH(B13)+1,DAY(B13))</f>
        <v>#VALUE!</v>
      </c>
      <c r="C14" s="118"/>
      <c r="D14" s="233" t="e">
        <f t="shared" si="9"/>
        <v>#VALUE!</v>
      </c>
      <c r="E14" s="233" t="e">
        <f t="shared" si="10"/>
        <v>#VALUE!</v>
      </c>
      <c r="F14" s="233" t="e">
        <f t="shared" si="11"/>
        <v>#VALUE!</v>
      </c>
      <c r="G14" s="118"/>
      <c r="H14" s="181" t="e">
        <f t="shared" si="12"/>
        <v>#VALUE!</v>
      </c>
      <c r="I14" s="145" t="e">
        <f t="shared" si="13"/>
        <v>#VALUE!</v>
      </c>
      <c r="J14" s="145" t="e">
        <f t="shared" si="14"/>
        <v>#VALUE!</v>
      </c>
      <c r="K14" s="118"/>
      <c r="L14" s="187" t="e">
        <f t="shared" si="0"/>
        <v>#VALUE!</v>
      </c>
      <c r="M14" s="185" t="e">
        <f t="shared" si="15"/>
        <v>#VALUE!</v>
      </c>
      <c r="N14" s="145" t="e">
        <f t="shared" si="15"/>
        <v>#VALUE!</v>
      </c>
      <c r="O14" s="145" t="e">
        <f t="shared" si="15"/>
        <v>#VALUE!</v>
      </c>
      <c r="P14" s="145" t="e">
        <f t="shared" si="1"/>
        <v>#VALUE!</v>
      </c>
      <c r="Q14" s="145" t="e">
        <f t="shared" si="1"/>
        <v>#VALUE!</v>
      </c>
      <c r="R14" s="145" t="e">
        <f t="shared" si="1"/>
        <v>#VALUE!</v>
      </c>
      <c r="S14" s="145" t="e">
        <f t="shared" si="1"/>
        <v>#VALUE!</v>
      </c>
      <c r="T14" s="145" t="e">
        <f t="shared" si="1"/>
        <v>#VALUE!</v>
      </c>
      <c r="U14" s="145" t="e">
        <f t="shared" si="1"/>
        <v>#VALUE!</v>
      </c>
      <c r="V14" s="145" t="e">
        <f t="shared" si="1"/>
        <v>#VALUE!</v>
      </c>
      <c r="W14" s="145" t="e">
        <f t="shared" si="1"/>
        <v>#VALUE!</v>
      </c>
      <c r="X14" s="145" t="e">
        <f t="shared" si="1"/>
        <v>#VALUE!</v>
      </c>
      <c r="Y14" s="145" t="e">
        <f t="shared" si="1"/>
        <v>#VALUE!</v>
      </c>
      <c r="Z14" s="145" t="e">
        <f t="shared" si="1"/>
        <v>#VALUE!</v>
      </c>
      <c r="AA14" s="145" t="e">
        <f t="shared" si="1"/>
        <v>#VALUE!</v>
      </c>
      <c r="AB14" s="145" t="e">
        <f t="shared" si="1"/>
        <v>#VALUE!</v>
      </c>
      <c r="AC14" s="145" t="e">
        <f t="shared" si="1"/>
        <v>#VALUE!</v>
      </c>
      <c r="AD14" s="145" t="e">
        <f t="shared" si="1"/>
        <v>#VALUE!</v>
      </c>
      <c r="AE14" s="145" t="e">
        <f t="shared" si="1"/>
        <v>#VALUE!</v>
      </c>
      <c r="AF14" s="145" t="e">
        <f t="shared" si="2"/>
        <v>#VALUE!</v>
      </c>
      <c r="AG14" s="145" t="e">
        <f t="shared" si="2"/>
        <v>#VALUE!</v>
      </c>
      <c r="AH14" s="145" t="e">
        <f t="shared" si="2"/>
        <v>#VALUE!</v>
      </c>
      <c r="AI14" s="145" t="e">
        <f t="shared" si="2"/>
        <v>#VALUE!</v>
      </c>
      <c r="AJ14" s="145" t="e">
        <f t="shared" si="2"/>
        <v>#VALUE!</v>
      </c>
      <c r="AK14" s="145" t="e">
        <f t="shared" si="2"/>
        <v>#VALUE!</v>
      </c>
      <c r="AL14" s="145" t="e">
        <f t="shared" si="2"/>
        <v>#VALUE!</v>
      </c>
      <c r="AM14" s="145" t="e">
        <f t="shared" si="2"/>
        <v>#VALUE!</v>
      </c>
      <c r="AN14" s="145" t="e">
        <f t="shared" si="2"/>
        <v>#VALUE!</v>
      </c>
      <c r="AO14" s="145" t="e">
        <f t="shared" si="2"/>
        <v>#VALUE!</v>
      </c>
      <c r="AP14" s="145" t="e">
        <f t="shared" si="2"/>
        <v>#VALUE!</v>
      </c>
      <c r="AQ14" s="146"/>
      <c r="AR14" s="181" t="e">
        <f t="shared" si="3"/>
        <v>#VALUE!</v>
      </c>
      <c r="AS14" s="145" t="e">
        <f t="shared" si="16"/>
        <v>#VALUE!</v>
      </c>
      <c r="AT14" s="145" t="e">
        <f t="shared" si="17"/>
        <v>#VALUE!</v>
      </c>
      <c r="AU14" s="118"/>
      <c r="AV14" s="187" t="e">
        <f t="shared" si="4"/>
        <v>#VALUE!</v>
      </c>
      <c r="AW14" s="185" t="e">
        <f t="shared" si="18"/>
        <v>#VALUE!</v>
      </c>
      <c r="AX14" s="185" t="e">
        <f t="shared" si="5"/>
        <v>#VALUE!</v>
      </c>
      <c r="AY14" s="185" t="e">
        <f t="shared" si="5"/>
        <v>#VALUE!</v>
      </c>
      <c r="AZ14" s="185" t="e">
        <f t="shared" si="5"/>
        <v>#VALUE!</v>
      </c>
      <c r="BA14" s="185" t="e">
        <f t="shared" si="5"/>
        <v>#VALUE!</v>
      </c>
      <c r="BB14" s="185" t="e">
        <f t="shared" si="5"/>
        <v>#VALUE!</v>
      </c>
      <c r="BC14" s="185" t="e">
        <f t="shared" si="5"/>
        <v>#VALUE!</v>
      </c>
      <c r="BD14" s="185" t="e">
        <f t="shared" si="5"/>
        <v>#VALUE!</v>
      </c>
      <c r="BE14" s="185" t="e">
        <f t="shared" si="5"/>
        <v>#VALUE!</v>
      </c>
      <c r="BF14" s="146"/>
      <c r="BG14" s="181" t="e">
        <f t="shared" si="6"/>
        <v>#VALUE!</v>
      </c>
      <c r="BH14" s="145" t="e">
        <f t="shared" si="19"/>
        <v>#VALUE!</v>
      </c>
      <c r="BI14" s="145" t="e">
        <f t="shared" si="20"/>
        <v>#VALUE!</v>
      </c>
      <c r="BJ14" s="118"/>
      <c r="BK14" s="187" t="e">
        <f t="shared" si="7"/>
        <v>#VALUE!</v>
      </c>
      <c r="BL14" s="185" t="e">
        <f t="shared" si="8"/>
        <v>#VALUE!</v>
      </c>
      <c r="BM14" s="185" t="e">
        <f t="shared" si="8"/>
        <v>#VALUE!</v>
      </c>
      <c r="BN14" s="185" t="e">
        <f t="shared" si="8"/>
        <v>#VALUE!</v>
      </c>
      <c r="BO14" s="185" t="e">
        <f t="shared" si="8"/>
        <v>#VALUE!</v>
      </c>
      <c r="BP14" s="185" t="e">
        <f t="shared" si="8"/>
        <v>#VALUE!</v>
      </c>
      <c r="BQ14" s="185" t="e">
        <f t="shared" si="8"/>
        <v>#VALUE!</v>
      </c>
      <c r="BR14" s="185" t="e">
        <f t="shared" si="8"/>
        <v>#VALUE!</v>
      </c>
      <c r="BS14" s="185" t="e">
        <f t="shared" si="8"/>
        <v>#VALUE!</v>
      </c>
      <c r="BT14" s="185" t="e">
        <f t="shared" si="8"/>
        <v>#VALUE!</v>
      </c>
      <c r="BU14" s="119"/>
    </row>
    <row r="15" spans="1:73" ht="18" customHeight="1" x14ac:dyDescent="0.25">
      <c r="A15" s="117"/>
      <c r="B15" s="151" t="e">
        <f t="shared" si="21"/>
        <v>#VALUE!</v>
      </c>
      <c r="C15" s="118"/>
      <c r="D15" s="233" t="e">
        <f t="shared" si="9"/>
        <v>#VALUE!</v>
      </c>
      <c r="E15" s="233" t="e">
        <f t="shared" si="10"/>
        <v>#VALUE!</v>
      </c>
      <c r="F15" s="233" t="e">
        <f t="shared" si="11"/>
        <v>#VALUE!</v>
      </c>
      <c r="G15" s="118"/>
      <c r="H15" s="181" t="e">
        <f t="shared" si="12"/>
        <v>#VALUE!</v>
      </c>
      <c r="I15" s="145" t="e">
        <f t="shared" si="13"/>
        <v>#VALUE!</v>
      </c>
      <c r="J15" s="145" t="e">
        <f t="shared" si="14"/>
        <v>#VALUE!</v>
      </c>
      <c r="K15" s="118"/>
      <c r="L15" s="187" t="e">
        <f t="shared" si="0"/>
        <v>#VALUE!</v>
      </c>
      <c r="M15" s="185" t="e">
        <f t="shared" si="15"/>
        <v>#VALUE!</v>
      </c>
      <c r="N15" s="145" t="e">
        <f t="shared" si="15"/>
        <v>#VALUE!</v>
      </c>
      <c r="O15" s="145" t="e">
        <f t="shared" si="15"/>
        <v>#VALUE!</v>
      </c>
      <c r="P15" s="145" t="e">
        <f t="shared" si="1"/>
        <v>#VALUE!</v>
      </c>
      <c r="Q15" s="145" t="e">
        <f t="shared" si="1"/>
        <v>#VALUE!</v>
      </c>
      <c r="R15" s="145" t="e">
        <f t="shared" si="1"/>
        <v>#VALUE!</v>
      </c>
      <c r="S15" s="145" t="e">
        <f t="shared" si="1"/>
        <v>#VALUE!</v>
      </c>
      <c r="T15" s="145" t="e">
        <f t="shared" si="1"/>
        <v>#VALUE!</v>
      </c>
      <c r="U15" s="145" t="e">
        <f t="shared" si="1"/>
        <v>#VALUE!</v>
      </c>
      <c r="V15" s="145" t="e">
        <f t="shared" si="1"/>
        <v>#VALUE!</v>
      </c>
      <c r="W15" s="145" t="e">
        <f t="shared" si="1"/>
        <v>#VALUE!</v>
      </c>
      <c r="X15" s="145" t="e">
        <f t="shared" si="1"/>
        <v>#VALUE!</v>
      </c>
      <c r="Y15" s="145" t="e">
        <f t="shared" si="1"/>
        <v>#VALUE!</v>
      </c>
      <c r="Z15" s="145" t="e">
        <f t="shared" si="1"/>
        <v>#VALUE!</v>
      </c>
      <c r="AA15" s="145" t="e">
        <f t="shared" si="1"/>
        <v>#VALUE!</v>
      </c>
      <c r="AB15" s="145" t="e">
        <f t="shared" si="1"/>
        <v>#VALUE!</v>
      </c>
      <c r="AC15" s="145" t="e">
        <f t="shared" si="1"/>
        <v>#VALUE!</v>
      </c>
      <c r="AD15" s="145" t="e">
        <f t="shared" si="1"/>
        <v>#VALUE!</v>
      </c>
      <c r="AE15" s="145" t="e">
        <f t="shared" si="1"/>
        <v>#VALUE!</v>
      </c>
      <c r="AF15" s="145" t="e">
        <f t="shared" si="2"/>
        <v>#VALUE!</v>
      </c>
      <c r="AG15" s="145" t="e">
        <f t="shared" si="2"/>
        <v>#VALUE!</v>
      </c>
      <c r="AH15" s="145" t="e">
        <f t="shared" si="2"/>
        <v>#VALUE!</v>
      </c>
      <c r="AI15" s="145" t="e">
        <f t="shared" si="2"/>
        <v>#VALUE!</v>
      </c>
      <c r="AJ15" s="145" t="e">
        <f t="shared" si="2"/>
        <v>#VALUE!</v>
      </c>
      <c r="AK15" s="145" t="e">
        <f t="shared" si="2"/>
        <v>#VALUE!</v>
      </c>
      <c r="AL15" s="145" t="e">
        <f t="shared" si="2"/>
        <v>#VALUE!</v>
      </c>
      <c r="AM15" s="145" t="e">
        <f t="shared" si="2"/>
        <v>#VALUE!</v>
      </c>
      <c r="AN15" s="145" t="e">
        <f t="shared" si="2"/>
        <v>#VALUE!</v>
      </c>
      <c r="AO15" s="145" t="e">
        <f t="shared" si="2"/>
        <v>#VALUE!</v>
      </c>
      <c r="AP15" s="145" t="e">
        <f t="shared" si="2"/>
        <v>#VALUE!</v>
      </c>
      <c r="AQ15" s="146"/>
      <c r="AR15" s="181" t="e">
        <f t="shared" si="3"/>
        <v>#VALUE!</v>
      </c>
      <c r="AS15" s="145" t="e">
        <f t="shared" si="16"/>
        <v>#VALUE!</v>
      </c>
      <c r="AT15" s="145" t="e">
        <f t="shared" si="17"/>
        <v>#VALUE!</v>
      </c>
      <c r="AU15" s="118"/>
      <c r="AV15" s="187" t="e">
        <f t="shared" si="4"/>
        <v>#VALUE!</v>
      </c>
      <c r="AW15" s="185" t="e">
        <f t="shared" si="18"/>
        <v>#VALUE!</v>
      </c>
      <c r="AX15" s="185" t="e">
        <f t="shared" si="5"/>
        <v>#VALUE!</v>
      </c>
      <c r="AY15" s="185" t="e">
        <f t="shared" si="5"/>
        <v>#VALUE!</v>
      </c>
      <c r="AZ15" s="185" t="e">
        <f t="shared" si="5"/>
        <v>#VALUE!</v>
      </c>
      <c r="BA15" s="185" t="e">
        <f t="shared" si="5"/>
        <v>#VALUE!</v>
      </c>
      <c r="BB15" s="185" t="e">
        <f t="shared" si="5"/>
        <v>#VALUE!</v>
      </c>
      <c r="BC15" s="185" t="e">
        <f t="shared" si="5"/>
        <v>#VALUE!</v>
      </c>
      <c r="BD15" s="185" t="e">
        <f t="shared" si="5"/>
        <v>#VALUE!</v>
      </c>
      <c r="BE15" s="185" t="e">
        <f t="shared" si="5"/>
        <v>#VALUE!</v>
      </c>
      <c r="BF15" s="146"/>
      <c r="BG15" s="181" t="e">
        <f t="shared" si="6"/>
        <v>#VALUE!</v>
      </c>
      <c r="BH15" s="145" t="e">
        <f t="shared" si="19"/>
        <v>#VALUE!</v>
      </c>
      <c r="BI15" s="145" t="e">
        <f t="shared" si="20"/>
        <v>#VALUE!</v>
      </c>
      <c r="BJ15" s="118"/>
      <c r="BK15" s="187" t="e">
        <f t="shared" si="7"/>
        <v>#VALUE!</v>
      </c>
      <c r="BL15" s="185" t="e">
        <f t="shared" si="8"/>
        <v>#VALUE!</v>
      </c>
      <c r="BM15" s="185" t="e">
        <f t="shared" si="8"/>
        <v>#VALUE!</v>
      </c>
      <c r="BN15" s="185" t="e">
        <f t="shared" si="8"/>
        <v>#VALUE!</v>
      </c>
      <c r="BO15" s="185" t="e">
        <f t="shared" si="8"/>
        <v>#VALUE!</v>
      </c>
      <c r="BP15" s="185" t="e">
        <f t="shared" si="8"/>
        <v>#VALUE!</v>
      </c>
      <c r="BQ15" s="185" t="e">
        <f t="shared" si="8"/>
        <v>#VALUE!</v>
      </c>
      <c r="BR15" s="185" t="e">
        <f t="shared" si="8"/>
        <v>#VALUE!</v>
      </c>
      <c r="BS15" s="185" t="e">
        <f t="shared" si="8"/>
        <v>#VALUE!</v>
      </c>
      <c r="BT15" s="185" t="e">
        <f t="shared" si="8"/>
        <v>#VALUE!</v>
      </c>
      <c r="BU15" s="119"/>
    </row>
    <row r="16" spans="1:73" ht="18" customHeight="1" x14ac:dyDescent="0.25">
      <c r="A16" s="117"/>
      <c r="B16" s="151" t="e">
        <f t="shared" si="21"/>
        <v>#VALUE!</v>
      </c>
      <c r="C16" s="118"/>
      <c r="D16" s="233" t="e">
        <f t="shared" si="9"/>
        <v>#VALUE!</v>
      </c>
      <c r="E16" s="233" t="e">
        <f t="shared" si="10"/>
        <v>#VALUE!</v>
      </c>
      <c r="F16" s="233" t="e">
        <f t="shared" si="11"/>
        <v>#VALUE!</v>
      </c>
      <c r="G16" s="118"/>
      <c r="H16" s="181" t="e">
        <f t="shared" si="12"/>
        <v>#VALUE!</v>
      </c>
      <c r="I16" s="145" t="e">
        <f t="shared" si="13"/>
        <v>#VALUE!</v>
      </c>
      <c r="J16" s="145" t="e">
        <f t="shared" si="14"/>
        <v>#VALUE!</v>
      </c>
      <c r="K16" s="118"/>
      <c r="L16" s="187" t="e">
        <f t="shared" si="0"/>
        <v>#VALUE!</v>
      </c>
      <c r="M16" s="185" t="e">
        <f t="shared" si="15"/>
        <v>#VALUE!</v>
      </c>
      <c r="N16" s="145" t="e">
        <f t="shared" si="15"/>
        <v>#VALUE!</v>
      </c>
      <c r="O16" s="145" t="e">
        <f t="shared" si="15"/>
        <v>#VALUE!</v>
      </c>
      <c r="P16" s="145" t="e">
        <f t="shared" si="1"/>
        <v>#VALUE!</v>
      </c>
      <c r="Q16" s="145" t="e">
        <f t="shared" si="1"/>
        <v>#VALUE!</v>
      </c>
      <c r="R16" s="145" t="e">
        <f t="shared" si="1"/>
        <v>#VALUE!</v>
      </c>
      <c r="S16" s="145" t="e">
        <f t="shared" si="1"/>
        <v>#VALUE!</v>
      </c>
      <c r="T16" s="145" t="e">
        <f t="shared" si="1"/>
        <v>#VALUE!</v>
      </c>
      <c r="U16" s="145" t="e">
        <f t="shared" si="1"/>
        <v>#VALUE!</v>
      </c>
      <c r="V16" s="145" t="e">
        <f t="shared" si="1"/>
        <v>#VALUE!</v>
      </c>
      <c r="W16" s="145" t="e">
        <f t="shared" si="1"/>
        <v>#VALUE!</v>
      </c>
      <c r="X16" s="145" t="e">
        <f t="shared" si="1"/>
        <v>#VALUE!</v>
      </c>
      <c r="Y16" s="145" t="e">
        <f t="shared" si="1"/>
        <v>#VALUE!</v>
      </c>
      <c r="Z16" s="145" t="e">
        <f t="shared" si="1"/>
        <v>#VALUE!</v>
      </c>
      <c r="AA16" s="145" t="e">
        <f t="shared" si="1"/>
        <v>#VALUE!</v>
      </c>
      <c r="AB16" s="145" t="e">
        <f t="shared" si="1"/>
        <v>#VALUE!</v>
      </c>
      <c r="AC16" s="145" t="e">
        <f t="shared" si="1"/>
        <v>#VALUE!</v>
      </c>
      <c r="AD16" s="145" t="e">
        <f t="shared" si="1"/>
        <v>#VALUE!</v>
      </c>
      <c r="AE16" s="145" t="e">
        <f t="shared" si="1"/>
        <v>#VALUE!</v>
      </c>
      <c r="AF16" s="145" t="e">
        <f t="shared" si="2"/>
        <v>#VALUE!</v>
      </c>
      <c r="AG16" s="145" t="e">
        <f t="shared" si="2"/>
        <v>#VALUE!</v>
      </c>
      <c r="AH16" s="145" t="e">
        <f t="shared" si="2"/>
        <v>#VALUE!</v>
      </c>
      <c r="AI16" s="145" t="e">
        <f t="shared" si="2"/>
        <v>#VALUE!</v>
      </c>
      <c r="AJ16" s="145" t="e">
        <f t="shared" si="2"/>
        <v>#VALUE!</v>
      </c>
      <c r="AK16" s="145" t="e">
        <f t="shared" si="2"/>
        <v>#VALUE!</v>
      </c>
      <c r="AL16" s="145" t="e">
        <f t="shared" si="2"/>
        <v>#VALUE!</v>
      </c>
      <c r="AM16" s="145" t="e">
        <f t="shared" si="2"/>
        <v>#VALUE!</v>
      </c>
      <c r="AN16" s="145" t="e">
        <f t="shared" si="2"/>
        <v>#VALUE!</v>
      </c>
      <c r="AO16" s="145" t="e">
        <f t="shared" si="2"/>
        <v>#VALUE!</v>
      </c>
      <c r="AP16" s="145" t="e">
        <f t="shared" si="2"/>
        <v>#VALUE!</v>
      </c>
      <c r="AQ16" s="146"/>
      <c r="AR16" s="181" t="e">
        <f t="shared" si="3"/>
        <v>#VALUE!</v>
      </c>
      <c r="AS16" s="145" t="e">
        <f t="shared" si="16"/>
        <v>#VALUE!</v>
      </c>
      <c r="AT16" s="145" t="e">
        <f t="shared" si="17"/>
        <v>#VALUE!</v>
      </c>
      <c r="AU16" s="118"/>
      <c r="AV16" s="187" t="e">
        <f t="shared" si="4"/>
        <v>#VALUE!</v>
      </c>
      <c r="AW16" s="185" t="e">
        <f t="shared" si="18"/>
        <v>#VALUE!</v>
      </c>
      <c r="AX16" s="185" t="e">
        <f t="shared" si="5"/>
        <v>#VALUE!</v>
      </c>
      <c r="AY16" s="185" t="e">
        <f t="shared" si="5"/>
        <v>#VALUE!</v>
      </c>
      <c r="AZ16" s="185" t="e">
        <f t="shared" si="5"/>
        <v>#VALUE!</v>
      </c>
      <c r="BA16" s="185" t="e">
        <f t="shared" si="5"/>
        <v>#VALUE!</v>
      </c>
      <c r="BB16" s="185" t="e">
        <f t="shared" si="5"/>
        <v>#VALUE!</v>
      </c>
      <c r="BC16" s="185" t="e">
        <f t="shared" si="5"/>
        <v>#VALUE!</v>
      </c>
      <c r="BD16" s="185" t="e">
        <f t="shared" si="5"/>
        <v>#VALUE!</v>
      </c>
      <c r="BE16" s="185" t="e">
        <f t="shared" si="5"/>
        <v>#VALUE!</v>
      </c>
      <c r="BF16" s="146"/>
      <c r="BG16" s="181" t="e">
        <f t="shared" si="6"/>
        <v>#VALUE!</v>
      </c>
      <c r="BH16" s="145" t="e">
        <f t="shared" si="19"/>
        <v>#VALUE!</v>
      </c>
      <c r="BI16" s="145" t="e">
        <f t="shared" si="20"/>
        <v>#VALUE!</v>
      </c>
      <c r="BJ16" s="118"/>
      <c r="BK16" s="187" t="e">
        <f t="shared" si="7"/>
        <v>#VALUE!</v>
      </c>
      <c r="BL16" s="185" t="e">
        <f t="shared" si="8"/>
        <v>#VALUE!</v>
      </c>
      <c r="BM16" s="185" t="e">
        <f t="shared" si="8"/>
        <v>#VALUE!</v>
      </c>
      <c r="BN16" s="185" t="e">
        <f t="shared" si="8"/>
        <v>#VALUE!</v>
      </c>
      <c r="BO16" s="185" t="e">
        <f t="shared" si="8"/>
        <v>#VALUE!</v>
      </c>
      <c r="BP16" s="185" t="e">
        <f t="shared" si="8"/>
        <v>#VALUE!</v>
      </c>
      <c r="BQ16" s="185" t="e">
        <f t="shared" si="8"/>
        <v>#VALUE!</v>
      </c>
      <c r="BR16" s="185" t="e">
        <f t="shared" si="8"/>
        <v>#VALUE!</v>
      </c>
      <c r="BS16" s="185" t="e">
        <f t="shared" si="8"/>
        <v>#VALUE!</v>
      </c>
      <c r="BT16" s="185" t="e">
        <f t="shared" si="8"/>
        <v>#VALUE!</v>
      </c>
      <c r="BU16" s="119"/>
    </row>
    <row r="17" spans="1:73" ht="18" customHeight="1" x14ac:dyDescent="0.25">
      <c r="A17" s="117"/>
      <c r="B17" s="151" t="e">
        <f t="shared" si="21"/>
        <v>#VALUE!</v>
      </c>
      <c r="C17" s="118"/>
      <c r="D17" s="233" t="e">
        <f t="shared" si="9"/>
        <v>#VALUE!</v>
      </c>
      <c r="E17" s="233" t="e">
        <f t="shared" si="10"/>
        <v>#VALUE!</v>
      </c>
      <c r="F17" s="233" t="e">
        <f t="shared" si="11"/>
        <v>#VALUE!</v>
      </c>
      <c r="G17" s="118"/>
      <c r="H17" s="181" t="e">
        <f t="shared" si="12"/>
        <v>#VALUE!</v>
      </c>
      <c r="I17" s="145" t="e">
        <f t="shared" si="13"/>
        <v>#VALUE!</v>
      </c>
      <c r="J17" s="145" t="e">
        <f t="shared" si="14"/>
        <v>#VALUE!</v>
      </c>
      <c r="K17" s="118"/>
      <c r="L17" s="187" t="e">
        <f t="shared" si="0"/>
        <v>#VALUE!</v>
      </c>
      <c r="M17" s="185" t="e">
        <f t="shared" si="15"/>
        <v>#VALUE!</v>
      </c>
      <c r="N17" s="145" t="e">
        <f t="shared" si="15"/>
        <v>#VALUE!</v>
      </c>
      <c r="O17" s="145" t="e">
        <f t="shared" si="15"/>
        <v>#VALUE!</v>
      </c>
      <c r="P17" s="145" t="e">
        <f t="shared" si="1"/>
        <v>#VALUE!</v>
      </c>
      <c r="Q17" s="145" t="e">
        <f t="shared" si="1"/>
        <v>#VALUE!</v>
      </c>
      <c r="R17" s="145" t="e">
        <f t="shared" si="1"/>
        <v>#VALUE!</v>
      </c>
      <c r="S17" s="145" t="e">
        <f t="shared" si="1"/>
        <v>#VALUE!</v>
      </c>
      <c r="T17" s="145" t="e">
        <f t="shared" si="1"/>
        <v>#VALUE!</v>
      </c>
      <c r="U17" s="145" t="e">
        <f t="shared" si="1"/>
        <v>#VALUE!</v>
      </c>
      <c r="V17" s="145" t="e">
        <f t="shared" si="1"/>
        <v>#VALUE!</v>
      </c>
      <c r="W17" s="145" t="e">
        <f t="shared" si="1"/>
        <v>#VALUE!</v>
      </c>
      <c r="X17" s="145" t="e">
        <f t="shared" si="1"/>
        <v>#VALUE!</v>
      </c>
      <c r="Y17" s="145" t="e">
        <f t="shared" si="1"/>
        <v>#VALUE!</v>
      </c>
      <c r="Z17" s="145" t="e">
        <f t="shared" si="1"/>
        <v>#VALUE!</v>
      </c>
      <c r="AA17" s="145" t="e">
        <f t="shared" si="1"/>
        <v>#VALUE!</v>
      </c>
      <c r="AB17" s="145" t="e">
        <f t="shared" si="1"/>
        <v>#VALUE!</v>
      </c>
      <c r="AC17" s="145" t="e">
        <f t="shared" si="1"/>
        <v>#VALUE!</v>
      </c>
      <c r="AD17" s="145" t="e">
        <f t="shared" si="1"/>
        <v>#VALUE!</v>
      </c>
      <c r="AE17" s="145" t="e">
        <f t="shared" si="1"/>
        <v>#VALUE!</v>
      </c>
      <c r="AF17" s="145" t="e">
        <f t="shared" si="2"/>
        <v>#VALUE!</v>
      </c>
      <c r="AG17" s="145" t="e">
        <f t="shared" si="2"/>
        <v>#VALUE!</v>
      </c>
      <c r="AH17" s="145" t="e">
        <f t="shared" si="2"/>
        <v>#VALUE!</v>
      </c>
      <c r="AI17" s="145" t="e">
        <f t="shared" si="2"/>
        <v>#VALUE!</v>
      </c>
      <c r="AJ17" s="145" t="e">
        <f t="shared" si="2"/>
        <v>#VALUE!</v>
      </c>
      <c r="AK17" s="145" t="e">
        <f t="shared" si="2"/>
        <v>#VALUE!</v>
      </c>
      <c r="AL17" s="145" t="e">
        <f t="shared" si="2"/>
        <v>#VALUE!</v>
      </c>
      <c r="AM17" s="145" t="e">
        <f t="shared" si="2"/>
        <v>#VALUE!</v>
      </c>
      <c r="AN17" s="145" t="e">
        <f t="shared" si="2"/>
        <v>#VALUE!</v>
      </c>
      <c r="AO17" s="145" t="e">
        <f t="shared" si="2"/>
        <v>#VALUE!</v>
      </c>
      <c r="AP17" s="145" t="e">
        <f t="shared" si="2"/>
        <v>#VALUE!</v>
      </c>
      <c r="AQ17" s="146"/>
      <c r="AR17" s="181" t="e">
        <f t="shared" si="3"/>
        <v>#VALUE!</v>
      </c>
      <c r="AS17" s="145" t="e">
        <f t="shared" si="16"/>
        <v>#VALUE!</v>
      </c>
      <c r="AT17" s="145" t="e">
        <f t="shared" si="17"/>
        <v>#VALUE!</v>
      </c>
      <c r="AU17" s="118"/>
      <c r="AV17" s="187" t="e">
        <f t="shared" si="4"/>
        <v>#VALUE!</v>
      </c>
      <c r="AW17" s="185" t="e">
        <f t="shared" si="18"/>
        <v>#VALUE!</v>
      </c>
      <c r="AX17" s="185" t="e">
        <f t="shared" si="5"/>
        <v>#VALUE!</v>
      </c>
      <c r="AY17" s="185" t="e">
        <f t="shared" si="5"/>
        <v>#VALUE!</v>
      </c>
      <c r="AZ17" s="185" t="e">
        <f t="shared" si="5"/>
        <v>#VALUE!</v>
      </c>
      <c r="BA17" s="185" t="e">
        <f t="shared" si="5"/>
        <v>#VALUE!</v>
      </c>
      <c r="BB17" s="185" t="e">
        <f t="shared" si="5"/>
        <v>#VALUE!</v>
      </c>
      <c r="BC17" s="185" t="e">
        <f t="shared" si="5"/>
        <v>#VALUE!</v>
      </c>
      <c r="BD17" s="185" t="e">
        <f t="shared" si="5"/>
        <v>#VALUE!</v>
      </c>
      <c r="BE17" s="185" t="e">
        <f t="shared" si="5"/>
        <v>#VALUE!</v>
      </c>
      <c r="BF17" s="146"/>
      <c r="BG17" s="181" t="e">
        <f t="shared" si="6"/>
        <v>#VALUE!</v>
      </c>
      <c r="BH17" s="145" t="e">
        <f t="shared" si="19"/>
        <v>#VALUE!</v>
      </c>
      <c r="BI17" s="145" t="e">
        <f t="shared" si="20"/>
        <v>#VALUE!</v>
      </c>
      <c r="BJ17" s="118"/>
      <c r="BK17" s="187" t="e">
        <f t="shared" si="7"/>
        <v>#VALUE!</v>
      </c>
      <c r="BL17" s="185" t="e">
        <f t="shared" si="8"/>
        <v>#VALUE!</v>
      </c>
      <c r="BM17" s="185" t="e">
        <f t="shared" si="8"/>
        <v>#VALUE!</v>
      </c>
      <c r="BN17" s="185" t="e">
        <f t="shared" si="8"/>
        <v>#VALUE!</v>
      </c>
      <c r="BO17" s="185" t="e">
        <f t="shared" si="8"/>
        <v>#VALUE!</v>
      </c>
      <c r="BP17" s="185" t="e">
        <f t="shared" si="8"/>
        <v>#VALUE!</v>
      </c>
      <c r="BQ17" s="185" t="e">
        <f t="shared" si="8"/>
        <v>#VALUE!</v>
      </c>
      <c r="BR17" s="185" t="e">
        <f t="shared" si="8"/>
        <v>#VALUE!</v>
      </c>
      <c r="BS17" s="185" t="e">
        <f t="shared" si="8"/>
        <v>#VALUE!</v>
      </c>
      <c r="BT17" s="185" t="e">
        <f t="shared" si="8"/>
        <v>#VALUE!</v>
      </c>
      <c r="BU17" s="119"/>
    </row>
    <row r="18" spans="1:73" ht="18" customHeight="1" x14ac:dyDescent="0.25">
      <c r="A18" s="117"/>
      <c r="B18" s="151" t="e">
        <f t="shared" si="21"/>
        <v>#VALUE!</v>
      </c>
      <c r="C18" s="118"/>
      <c r="D18" s="233" t="e">
        <f t="shared" si="9"/>
        <v>#VALUE!</v>
      </c>
      <c r="E18" s="233" t="e">
        <f t="shared" si="10"/>
        <v>#VALUE!</v>
      </c>
      <c r="F18" s="233" t="e">
        <f t="shared" si="11"/>
        <v>#VALUE!</v>
      </c>
      <c r="G18" s="118"/>
      <c r="H18" s="181" t="e">
        <f t="shared" si="12"/>
        <v>#VALUE!</v>
      </c>
      <c r="I18" s="145" t="e">
        <f t="shared" si="13"/>
        <v>#VALUE!</v>
      </c>
      <c r="J18" s="145" t="e">
        <f t="shared" si="14"/>
        <v>#VALUE!</v>
      </c>
      <c r="K18" s="118"/>
      <c r="L18" s="187" t="e">
        <f t="shared" si="0"/>
        <v>#VALUE!</v>
      </c>
      <c r="M18" s="185" t="e">
        <f t="shared" si="15"/>
        <v>#VALUE!</v>
      </c>
      <c r="N18" s="145" t="e">
        <f t="shared" si="15"/>
        <v>#VALUE!</v>
      </c>
      <c r="O18" s="145" t="e">
        <f t="shared" si="15"/>
        <v>#VALUE!</v>
      </c>
      <c r="P18" s="145" t="e">
        <f t="shared" si="1"/>
        <v>#VALUE!</v>
      </c>
      <c r="Q18" s="145" t="e">
        <f t="shared" si="1"/>
        <v>#VALUE!</v>
      </c>
      <c r="R18" s="145" t="e">
        <f t="shared" si="1"/>
        <v>#VALUE!</v>
      </c>
      <c r="S18" s="145" t="e">
        <f t="shared" si="1"/>
        <v>#VALUE!</v>
      </c>
      <c r="T18" s="145" t="e">
        <f t="shared" si="1"/>
        <v>#VALUE!</v>
      </c>
      <c r="U18" s="145" t="e">
        <f t="shared" si="1"/>
        <v>#VALUE!</v>
      </c>
      <c r="V18" s="145" t="e">
        <f t="shared" si="1"/>
        <v>#VALUE!</v>
      </c>
      <c r="W18" s="145" t="e">
        <f t="shared" si="1"/>
        <v>#VALUE!</v>
      </c>
      <c r="X18" s="145" t="e">
        <f t="shared" si="1"/>
        <v>#VALUE!</v>
      </c>
      <c r="Y18" s="145" t="e">
        <f t="shared" si="1"/>
        <v>#VALUE!</v>
      </c>
      <c r="Z18" s="145" t="e">
        <f t="shared" si="1"/>
        <v>#VALUE!</v>
      </c>
      <c r="AA18" s="145" t="e">
        <f t="shared" si="1"/>
        <v>#VALUE!</v>
      </c>
      <c r="AB18" s="145" t="e">
        <f t="shared" si="1"/>
        <v>#VALUE!</v>
      </c>
      <c r="AC18" s="145" t="e">
        <f t="shared" si="1"/>
        <v>#VALUE!</v>
      </c>
      <c r="AD18" s="145" t="e">
        <f t="shared" si="1"/>
        <v>#VALUE!</v>
      </c>
      <c r="AE18" s="145" t="e">
        <f t="shared" si="1"/>
        <v>#VALUE!</v>
      </c>
      <c r="AF18" s="145" t="e">
        <f t="shared" si="2"/>
        <v>#VALUE!</v>
      </c>
      <c r="AG18" s="145" t="e">
        <f t="shared" si="2"/>
        <v>#VALUE!</v>
      </c>
      <c r="AH18" s="145" t="e">
        <f t="shared" si="2"/>
        <v>#VALUE!</v>
      </c>
      <c r="AI18" s="145" t="e">
        <f t="shared" si="2"/>
        <v>#VALUE!</v>
      </c>
      <c r="AJ18" s="145" t="e">
        <f t="shared" si="2"/>
        <v>#VALUE!</v>
      </c>
      <c r="AK18" s="145" t="e">
        <f t="shared" si="2"/>
        <v>#VALUE!</v>
      </c>
      <c r="AL18" s="145" t="e">
        <f t="shared" si="2"/>
        <v>#VALUE!</v>
      </c>
      <c r="AM18" s="145" t="e">
        <f t="shared" si="2"/>
        <v>#VALUE!</v>
      </c>
      <c r="AN18" s="145" t="e">
        <f t="shared" si="2"/>
        <v>#VALUE!</v>
      </c>
      <c r="AO18" s="145" t="e">
        <f t="shared" si="2"/>
        <v>#VALUE!</v>
      </c>
      <c r="AP18" s="145" t="e">
        <f t="shared" si="2"/>
        <v>#VALUE!</v>
      </c>
      <c r="AQ18" s="146"/>
      <c r="AR18" s="181" t="e">
        <f t="shared" si="3"/>
        <v>#VALUE!</v>
      </c>
      <c r="AS18" s="145" t="e">
        <f t="shared" si="16"/>
        <v>#VALUE!</v>
      </c>
      <c r="AT18" s="145" t="e">
        <f t="shared" si="17"/>
        <v>#VALUE!</v>
      </c>
      <c r="AU18" s="118"/>
      <c r="AV18" s="187" t="e">
        <f t="shared" si="4"/>
        <v>#VALUE!</v>
      </c>
      <c r="AW18" s="185" t="e">
        <f t="shared" si="18"/>
        <v>#VALUE!</v>
      </c>
      <c r="AX18" s="185" t="e">
        <f t="shared" si="5"/>
        <v>#VALUE!</v>
      </c>
      <c r="AY18" s="185" t="e">
        <f t="shared" si="5"/>
        <v>#VALUE!</v>
      </c>
      <c r="AZ18" s="185" t="e">
        <f t="shared" si="5"/>
        <v>#VALUE!</v>
      </c>
      <c r="BA18" s="185" t="e">
        <f t="shared" si="5"/>
        <v>#VALUE!</v>
      </c>
      <c r="BB18" s="185" t="e">
        <f t="shared" si="5"/>
        <v>#VALUE!</v>
      </c>
      <c r="BC18" s="185" t="e">
        <f t="shared" si="5"/>
        <v>#VALUE!</v>
      </c>
      <c r="BD18" s="185" t="e">
        <f t="shared" si="5"/>
        <v>#VALUE!</v>
      </c>
      <c r="BE18" s="185" t="e">
        <f t="shared" si="5"/>
        <v>#VALUE!</v>
      </c>
      <c r="BF18" s="146"/>
      <c r="BG18" s="181" t="e">
        <f t="shared" si="6"/>
        <v>#VALUE!</v>
      </c>
      <c r="BH18" s="145" t="e">
        <f t="shared" si="19"/>
        <v>#VALUE!</v>
      </c>
      <c r="BI18" s="145" t="e">
        <f t="shared" si="20"/>
        <v>#VALUE!</v>
      </c>
      <c r="BJ18" s="118"/>
      <c r="BK18" s="187" t="e">
        <f t="shared" si="7"/>
        <v>#VALUE!</v>
      </c>
      <c r="BL18" s="185" t="e">
        <f t="shared" si="8"/>
        <v>#VALUE!</v>
      </c>
      <c r="BM18" s="185" t="e">
        <f t="shared" si="8"/>
        <v>#VALUE!</v>
      </c>
      <c r="BN18" s="185" t="e">
        <f t="shared" si="8"/>
        <v>#VALUE!</v>
      </c>
      <c r="BO18" s="185" t="e">
        <f t="shared" si="8"/>
        <v>#VALUE!</v>
      </c>
      <c r="BP18" s="185" t="e">
        <f t="shared" si="8"/>
        <v>#VALUE!</v>
      </c>
      <c r="BQ18" s="185" t="e">
        <f t="shared" si="8"/>
        <v>#VALUE!</v>
      </c>
      <c r="BR18" s="185" t="e">
        <f t="shared" si="8"/>
        <v>#VALUE!</v>
      </c>
      <c r="BS18" s="185" t="e">
        <f t="shared" si="8"/>
        <v>#VALUE!</v>
      </c>
      <c r="BT18" s="185" t="e">
        <f t="shared" si="8"/>
        <v>#VALUE!</v>
      </c>
      <c r="BU18" s="119"/>
    </row>
    <row r="19" spans="1:73" ht="18" customHeight="1" x14ac:dyDescent="0.25">
      <c r="A19" s="117"/>
      <c r="B19" s="151" t="e">
        <f t="shared" si="21"/>
        <v>#VALUE!</v>
      </c>
      <c r="C19" s="118"/>
      <c r="D19" s="233" t="e">
        <f t="shared" si="9"/>
        <v>#VALUE!</v>
      </c>
      <c r="E19" s="233" t="e">
        <f t="shared" si="10"/>
        <v>#VALUE!</v>
      </c>
      <c r="F19" s="233" t="e">
        <f t="shared" si="11"/>
        <v>#VALUE!</v>
      </c>
      <c r="G19" s="118"/>
      <c r="H19" s="181" t="e">
        <f t="shared" si="12"/>
        <v>#VALUE!</v>
      </c>
      <c r="I19" s="145" t="e">
        <f t="shared" si="13"/>
        <v>#VALUE!</v>
      </c>
      <c r="J19" s="145" t="e">
        <f t="shared" si="14"/>
        <v>#VALUE!</v>
      </c>
      <c r="K19" s="118"/>
      <c r="L19" s="187" t="e">
        <f t="shared" si="0"/>
        <v>#VALUE!</v>
      </c>
      <c r="M19" s="185" t="e">
        <f t="shared" si="15"/>
        <v>#VALUE!</v>
      </c>
      <c r="N19" s="145" t="e">
        <f t="shared" si="15"/>
        <v>#VALUE!</v>
      </c>
      <c r="O19" s="145" t="e">
        <f t="shared" si="15"/>
        <v>#VALUE!</v>
      </c>
      <c r="P19" s="145" t="e">
        <f t="shared" si="1"/>
        <v>#VALUE!</v>
      </c>
      <c r="Q19" s="145" t="e">
        <f t="shared" si="1"/>
        <v>#VALUE!</v>
      </c>
      <c r="R19" s="145" t="e">
        <f t="shared" si="1"/>
        <v>#VALUE!</v>
      </c>
      <c r="S19" s="145" t="e">
        <f t="shared" si="1"/>
        <v>#VALUE!</v>
      </c>
      <c r="T19" s="145" t="e">
        <f t="shared" si="1"/>
        <v>#VALUE!</v>
      </c>
      <c r="U19" s="145" t="e">
        <f t="shared" si="1"/>
        <v>#VALUE!</v>
      </c>
      <c r="V19" s="145" t="e">
        <f t="shared" si="1"/>
        <v>#VALUE!</v>
      </c>
      <c r="W19" s="145" t="e">
        <f t="shared" si="1"/>
        <v>#VALUE!</v>
      </c>
      <c r="X19" s="145" t="e">
        <f t="shared" si="1"/>
        <v>#VALUE!</v>
      </c>
      <c r="Y19" s="145" t="e">
        <f t="shared" si="1"/>
        <v>#VALUE!</v>
      </c>
      <c r="Z19" s="145" t="e">
        <f t="shared" si="1"/>
        <v>#VALUE!</v>
      </c>
      <c r="AA19" s="145" t="e">
        <f t="shared" si="1"/>
        <v>#VALUE!</v>
      </c>
      <c r="AB19" s="145" t="e">
        <f t="shared" si="1"/>
        <v>#VALUE!</v>
      </c>
      <c r="AC19" s="145" t="e">
        <f t="shared" si="1"/>
        <v>#VALUE!</v>
      </c>
      <c r="AD19" s="145" t="e">
        <f t="shared" si="1"/>
        <v>#VALUE!</v>
      </c>
      <c r="AE19" s="145" t="e">
        <f t="shared" si="1"/>
        <v>#VALUE!</v>
      </c>
      <c r="AF19" s="145" t="e">
        <f t="shared" si="2"/>
        <v>#VALUE!</v>
      </c>
      <c r="AG19" s="145" t="e">
        <f t="shared" si="2"/>
        <v>#VALUE!</v>
      </c>
      <c r="AH19" s="145" t="e">
        <f t="shared" si="2"/>
        <v>#VALUE!</v>
      </c>
      <c r="AI19" s="145" t="e">
        <f t="shared" si="2"/>
        <v>#VALUE!</v>
      </c>
      <c r="AJ19" s="145" t="e">
        <f t="shared" si="2"/>
        <v>#VALUE!</v>
      </c>
      <c r="AK19" s="145" t="e">
        <f t="shared" si="2"/>
        <v>#VALUE!</v>
      </c>
      <c r="AL19" s="145" t="e">
        <f t="shared" si="2"/>
        <v>#VALUE!</v>
      </c>
      <c r="AM19" s="145" t="e">
        <f t="shared" si="2"/>
        <v>#VALUE!</v>
      </c>
      <c r="AN19" s="145" t="e">
        <f t="shared" si="2"/>
        <v>#VALUE!</v>
      </c>
      <c r="AO19" s="145" t="e">
        <f t="shared" si="2"/>
        <v>#VALUE!</v>
      </c>
      <c r="AP19" s="145" t="e">
        <f t="shared" si="2"/>
        <v>#VALUE!</v>
      </c>
      <c r="AQ19" s="146"/>
      <c r="AR19" s="181" t="e">
        <f t="shared" si="3"/>
        <v>#VALUE!</v>
      </c>
      <c r="AS19" s="145" t="e">
        <f t="shared" si="16"/>
        <v>#VALUE!</v>
      </c>
      <c r="AT19" s="145" t="e">
        <f t="shared" si="17"/>
        <v>#VALUE!</v>
      </c>
      <c r="AU19" s="118"/>
      <c r="AV19" s="187" t="e">
        <f t="shared" si="4"/>
        <v>#VALUE!</v>
      </c>
      <c r="AW19" s="185" t="e">
        <f t="shared" si="18"/>
        <v>#VALUE!</v>
      </c>
      <c r="AX19" s="185" t="e">
        <f t="shared" si="5"/>
        <v>#VALUE!</v>
      </c>
      <c r="AY19" s="185" t="e">
        <f t="shared" si="5"/>
        <v>#VALUE!</v>
      </c>
      <c r="AZ19" s="185" t="e">
        <f t="shared" si="5"/>
        <v>#VALUE!</v>
      </c>
      <c r="BA19" s="185" t="e">
        <f t="shared" si="5"/>
        <v>#VALUE!</v>
      </c>
      <c r="BB19" s="185" t="e">
        <f t="shared" si="5"/>
        <v>#VALUE!</v>
      </c>
      <c r="BC19" s="185" t="e">
        <f t="shared" si="5"/>
        <v>#VALUE!</v>
      </c>
      <c r="BD19" s="185" t="e">
        <f t="shared" si="5"/>
        <v>#VALUE!</v>
      </c>
      <c r="BE19" s="185" t="e">
        <f t="shared" si="5"/>
        <v>#VALUE!</v>
      </c>
      <c r="BF19" s="146"/>
      <c r="BG19" s="181" t="e">
        <f t="shared" si="6"/>
        <v>#VALUE!</v>
      </c>
      <c r="BH19" s="145" t="e">
        <f t="shared" si="19"/>
        <v>#VALUE!</v>
      </c>
      <c r="BI19" s="145" t="e">
        <f t="shared" si="20"/>
        <v>#VALUE!</v>
      </c>
      <c r="BJ19" s="118"/>
      <c r="BK19" s="187" t="e">
        <f t="shared" si="7"/>
        <v>#VALUE!</v>
      </c>
      <c r="BL19" s="185" t="e">
        <f t="shared" si="8"/>
        <v>#VALUE!</v>
      </c>
      <c r="BM19" s="185" t="e">
        <f t="shared" si="8"/>
        <v>#VALUE!</v>
      </c>
      <c r="BN19" s="185" t="e">
        <f t="shared" si="8"/>
        <v>#VALUE!</v>
      </c>
      <c r="BO19" s="185" t="e">
        <f t="shared" si="8"/>
        <v>#VALUE!</v>
      </c>
      <c r="BP19" s="185" t="e">
        <f t="shared" si="8"/>
        <v>#VALUE!</v>
      </c>
      <c r="BQ19" s="185" t="e">
        <f t="shared" si="8"/>
        <v>#VALUE!</v>
      </c>
      <c r="BR19" s="185" t="e">
        <f t="shared" si="8"/>
        <v>#VALUE!</v>
      </c>
      <c r="BS19" s="185" t="e">
        <f t="shared" si="8"/>
        <v>#VALUE!</v>
      </c>
      <c r="BT19" s="185" t="e">
        <f t="shared" si="8"/>
        <v>#VALUE!</v>
      </c>
      <c r="BU19" s="119"/>
    </row>
    <row r="20" spans="1:73" ht="18" customHeight="1" x14ac:dyDescent="0.25">
      <c r="A20" s="117"/>
      <c r="B20" s="151" t="e">
        <f t="shared" si="21"/>
        <v>#VALUE!</v>
      </c>
      <c r="C20" s="118"/>
      <c r="D20" s="233" t="e">
        <f t="shared" si="9"/>
        <v>#VALUE!</v>
      </c>
      <c r="E20" s="233" t="e">
        <f t="shared" si="10"/>
        <v>#VALUE!</v>
      </c>
      <c r="F20" s="233" t="e">
        <f t="shared" si="11"/>
        <v>#VALUE!</v>
      </c>
      <c r="G20" s="118"/>
      <c r="H20" s="181" t="e">
        <f t="shared" si="12"/>
        <v>#VALUE!</v>
      </c>
      <c r="I20" s="145" t="e">
        <f t="shared" si="13"/>
        <v>#VALUE!</v>
      </c>
      <c r="J20" s="145" t="e">
        <f t="shared" si="14"/>
        <v>#VALUE!</v>
      </c>
      <c r="K20" s="118"/>
      <c r="L20" s="187" t="e">
        <f t="shared" si="0"/>
        <v>#VALUE!</v>
      </c>
      <c r="M20" s="185" t="e">
        <f t="shared" si="15"/>
        <v>#VALUE!</v>
      </c>
      <c r="N20" s="145" t="e">
        <f t="shared" si="15"/>
        <v>#VALUE!</v>
      </c>
      <c r="O20" s="145" t="e">
        <f t="shared" si="15"/>
        <v>#VALUE!</v>
      </c>
      <c r="P20" s="145" t="e">
        <f t="shared" si="1"/>
        <v>#VALUE!</v>
      </c>
      <c r="Q20" s="145" t="e">
        <f t="shared" si="1"/>
        <v>#VALUE!</v>
      </c>
      <c r="R20" s="145" t="e">
        <f t="shared" si="1"/>
        <v>#VALUE!</v>
      </c>
      <c r="S20" s="145" t="e">
        <f t="shared" si="1"/>
        <v>#VALUE!</v>
      </c>
      <c r="T20" s="145" t="e">
        <f t="shared" si="1"/>
        <v>#VALUE!</v>
      </c>
      <c r="U20" s="145" t="e">
        <f t="shared" si="1"/>
        <v>#VALUE!</v>
      </c>
      <c r="V20" s="145" t="e">
        <f t="shared" si="1"/>
        <v>#VALUE!</v>
      </c>
      <c r="W20" s="145" t="e">
        <f t="shared" si="1"/>
        <v>#VALUE!</v>
      </c>
      <c r="X20" s="145" t="e">
        <f t="shared" si="1"/>
        <v>#VALUE!</v>
      </c>
      <c r="Y20" s="145" t="e">
        <f t="shared" si="1"/>
        <v>#VALUE!</v>
      </c>
      <c r="Z20" s="145" t="e">
        <f t="shared" si="1"/>
        <v>#VALUE!</v>
      </c>
      <c r="AA20" s="145" t="e">
        <f t="shared" si="1"/>
        <v>#VALUE!</v>
      </c>
      <c r="AB20" s="145" t="e">
        <f t="shared" si="1"/>
        <v>#VALUE!</v>
      </c>
      <c r="AC20" s="145" t="e">
        <f t="shared" si="1"/>
        <v>#VALUE!</v>
      </c>
      <c r="AD20" s="145" t="e">
        <f t="shared" si="1"/>
        <v>#VALUE!</v>
      </c>
      <c r="AE20" s="145" t="e">
        <f t="shared" si="1"/>
        <v>#VALUE!</v>
      </c>
      <c r="AF20" s="145" t="e">
        <f t="shared" si="2"/>
        <v>#VALUE!</v>
      </c>
      <c r="AG20" s="145" t="e">
        <f t="shared" si="2"/>
        <v>#VALUE!</v>
      </c>
      <c r="AH20" s="145" t="e">
        <f t="shared" si="2"/>
        <v>#VALUE!</v>
      </c>
      <c r="AI20" s="145" t="e">
        <f t="shared" si="2"/>
        <v>#VALUE!</v>
      </c>
      <c r="AJ20" s="145" t="e">
        <f t="shared" si="2"/>
        <v>#VALUE!</v>
      </c>
      <c r="AK20" s="145" t="e">
        <f t="shared" si="2"/>
        <v>#VALUE!</v>
      </c>
      <c r="AL20" s="145" t="e">
        <f t="shared" si="2"/>
        <v>#VALUE!</v>
      </c>
      <c r="AM20" s="145" t="e">
        <f t="shared" si="2"/>
        <v>#VALUE!</v>
      </c>
      <c r="AN20" s="145" t="e">
        <f t="shared" si="2"/>
        <v>#VALUE!</v>
      </c>
      <c r="AO20" s="145" t="e">
        <f t="shared" si="2"/>
        <v>#VALUE!</v>
      </c>
      <c r="AP20" s="145" t="e">
        <f t="shared" si="2"/>
        <v>#VALUE!</v>
      </c>
      <c r="AQ20" s="146"/>
      <c r="AR20" s="181" t="e">
        <f t="shared" si="3"/>
        <v>#VALUE!</v>
      </c>
      <c r="AS20" s="145" t="e">
        <f t="shared" si="16"/>
        <v>#VALUE!</v>
      </c>
      <c r="AT20" s="145" t="e">
        <f t="shared" si="17"/>
        <v>#VALUE!</v>
      </c>
      <c r="AU20" s="118"/>
      <c r="AV20" s="187" t="e">
        <f t="shared" si="4"/>
        <v>#VALUE!</v>
      </c>
      <c r="AW20" s="185" t="e">
        <f t="shared" si="18"/>
        <v>#VALUE!</v>
      </c>
      <c r="AX20" s="185" t="e">
        <f t="shared" si="5"/>
        <v>#VALUE!</v>
      </c>
      <c r="AY20" s="185" t="e">
        <f t="shared" si="5"/>
        <v>#VALUE!</v>
      </c>
      <c r="AZ20" s="185" t="e">
        <f t="shared" si="5"/>
        <v>#VALUE!</v>
      </c>
      <c r="BA20" s="185" t="e">
        <f t="shared" si="5"/>
        <v>#VALUE!</v>
      </c>
      <c r="BB20" s="185" t="e">
        <f t="shared" si="5"/>
        <v>#VALUE!</v>
      </c>
      <c r="BC20" s="185" t="e">
        <f t="shared" si="5"/>
        <v>#VALUE!</v>
      </c>
      <c r="BD20" s="185" t="e">
        <f t="shared" si="5"/>
        <v>#VALUE!</v>
      </c>
      <c r="BE20" s="185" t="e">
        <f t="shared" si="5"/>
        <v>#VALUE!</v>
      </c>
      <c r="BF20" s="146"/>
      <c r="BG20" s="181" t="e">
        <f t="shared" si="6"/>
        <v>#VALUE!</v>
      </c>
      <c r="BH20" s="145" t="e">
        <f t="shared" si="19"/>
        <v>#VALUE!</v>
      </c>
      <c r="BI20" s="145" t="e">
        <f t="shared" si="20"/>
        <v>#VALUE!</v>
      </c>
      <c r="BJ20" s="118"/>
      <c r="BK20" s="187" t="e">
        <f t="shared" si="7"/>
        <v>#VALUE!</v>
      </c>
      <c r="BL20" s="185" t="e">
        <f t="shared" si="8"/>
        <v>#VALUE!</v>
      </c>
      <c r="BM20" s="185" t="e">
        <f t="shared" si="8"/>
        <v>#VALUE!</v>
      </c>
      <c r="BN20" s="185" t="e">
        <f t="shared" si="8"/>
        <v>#VALUE!</v>
      </c>
      <c r="BO20" s="185" t="e">
        <f t="shared" si="8"/>
        <v>#VALUE!</v>
      </c>
      <c r="BP20" s="185" t="e">
        <f t="shared" si="8"/>
        <v>#VALUE!</v>
      </c>
      <c r="BQ20" s="185" t="e">
        <f t="shared" si="8"/>
        <v>#VALUE!</v>
      </c>
      <c r="BR20" s="185" t="e">
        <f t="shared" si="8"/>
        <v>#VALUE!</v>
      </c>
      <c r="BS20" s="185" t="e">
        <f t="shared" si="8"/>
        <v>#VALUE!</v>
      </c>
      <c r="BT20" s="185" t="e">
        <f t="shared" si="8"/>
        <v>#VALUE!</v>
      </c>
      <c r="BU20" s="119"/>
    </row>
    <row r="21" spans="1:73" ht="18" customHeight="1" x14ac:dyDescent="0.25">
      <c r="A21" s="117"/>
      <c r="B21" s="151" t="e">
        <f t="shared" si="21"/>
        <v>#VALUE!</v>
      </c>
      <c r="C21" s="118"/>
      <c r="D21" s="233" t="e">
        <f t="shared" si="9"/>
        <v>#VALUE!</v>
      </c>
      <c r="E21" s="233" t="e">
        <f t="shared" si="10"/>
        <v>#VALUE!</v>
      </c>
      <c r="F21" s="233" t="e">
        <f t="shared" si="11"/>
        <v>#VALUE!</v>
      </c>
      <c r="G21" s="118"/>
      <c r="H21" s="181" t="e">
        <f t="shared" si="12"/>
        <v>#VALUE!</v>
      </c>
      <c r="I21" s="145" t="e">
        <f t="shared" si="13"/>
        <v>#VALUE!</v>
      </c>
      <c r="J21" s="145" t="e">
        <f t="shared" si="14"/>
        <v>#VALUE!</v>
      </c>
      <c r="K21" s="118"/>
      <c r="L21" s="187" t="e">
        <f t="shared" si="0"/>
        <v>#VALUE!</v>
      </c>
      <c r="M21" s="185" t="e">
        <f t="shared" si="15"/>
        <v>#VALUE!</v>
      </c>
      <c r="N21" s="145" t="e">
        <f t="shared" si="15"/>
        <v>#VALUE!</v>
      </c>
      <c r="O21" s="145" t="e">
        <f t="shared" si="15"/>
        <v>#VALUE!</v>
      </c>
      <c r="P21" s="145" t="e">
        <f t="shared" si="1"/>
        <v>#VALUE!</v>
      </c>
      <c r="Q21" s="145" t="e">
        <f t="shared" si="1"/>
        <v>#VALUE!</v>
      </c>
      <c r="R21" s="145" t="e">
        <f t="shared" si="1"/>
        <v>#VALUE!</v>
      </c>
      <c r="S21" s="145" t="e">
        <f t="shared" si="1"/>
        <v>#VALUE!</v>
      </c>
      <c r="T21" s="145" t="e">
        <f t="shared" si="1"/>
        <v>#VALUE!</v>
      </c>
      <c r="U21" s="145" t="e">
        <f t="shared" si="1"/>
        <v>#VALUE!</v>
      </c>
      <c r="V21" s="145" t="e">
        <f t="shared" si="1"/>
        <v>#VALUE!</v>
      </c>
      <c r="W21" s="145" t="e">
        <f t="shared" si="1"/>
        <v>#VALUE!</v>
      </c>
      <c r="X21" s="145" t="e">
        <f t="shared" si="1"/>
        <v>#VALUE!</v>
      </c>
      <c r="Y21" s="145" t="e">
        <f t="shared" si="1"/>
        <v>#VALUE!</v>
      </c>
      <c r="Z21" s="145" t="e">
        <f t="shared" si="1"/>
        <v>#VALUE!</v>
      </c>
      <c r="AA21" s="145" t="e">
        <f t="shared" si="1"/>
        <v>#VALUE!</v>
      </c>
      <c r="AB21" s="145" t="e">
        <f t="shared" si="1"/>
        <v>#VALUE!</v>
      </c>
      <c r="AC21" s="145" t="e">
        <f t="shared" si="1"/>
        <v>#VALUE!</v>
      </c>
      <c r="AD21" s="145" t="e">
        <f t="shared" si="1"/>
        <v>#VALUE!</v>
      </c>
      <c r="AE21" s="145" t="e">
        <f t="shared" si="1"/>
        <v>#VALUE!</v>
      </c>
      <c r="AF21" s="145" t="e">
        <f t="shared" si="2"/>
        <v>#VALUE!</v>
      </c>
      <c r="AG21" s="145" t="e">
        <f t="shared" si="2"/>
        <v>#VALUE!</v>
      </c>
      <c r="AH21" s="145" t="e">
        <f t="shared" si="2"/>
        <v>#VALUE!</v>
      </c>
      <c r="AI21" s="145" t="e">
        <f t="shared" si="2"/>
        <v>#VALUE!</v>
      </c>
      <c r="AJ21" s="145" t="e">
        <f t="shared" si="2"/>
        <v>#VALUE!</v>
      </c>
      <c r="AK21" s="145" t="e">
        <f t="shared" si="2"/>
        <v>#VALUE!</v>
      </c>
      <c r="AL21" s="145" t="e">
        <f t="shared" si="2"/>
        <v>#VALUE!</v>
      </c>
      <c r="AM21" s="145" t="e">
        <f t="shared" si="2"/>
        <v>#VALUE!</v>
      </c>
      <c r="AN21" s="145" t="e">
        <f t="shared" si="2"/>
        <v>#VALUE!</v>
      </c>
      <c r="AO21" s="145" t="e">
        <f t="shared" si="2"/>
        <v>#VALUE!</v>
      </c>
      <c r="AP21" s="145" t="e">
        <f t="shared" si="2"/>
        <v>#VALUE!</v>
      </c>
      <c r="AQ21" s="146"/>
      <c r="AR21" s="181" t="e">
        <f t="shared" si="3"/>
        <v>#VALUE!</v>
      </c>
      <c r="AS21" s="145" t="e">
        <f t="shared" si="16"/>
        <v>#VALUE!</v>
      </c>
      <c r="AT21" s="145" t="e">
        <f t="shared" si="17"/>
        <v>#VALUE!</v>
      </c>
      <c r="AU21" s="118"/>
      <c r="AV21" s="187" t="e">
        <f t="shared" si="4"/>
        <v>#VALUE!</v>
      </c>
      <c r="AW21" s="185" t="e">
        <f t="shared" si="18"/>
        <v>#VALUE!</v>
      </c>
      <c r="AX21" s="185" t="e">
        <f t="shared" si="5"/>
        <v>#VALUE!</v>
      </c>
      <c r="AY21" s="185" t="e">
        <f t="shared" si="5"/>
        <v>#VALUE!</v>
      </c>
      <c r="AZ21" s="185" t="e">
        <f t="shared" si="5"/>
        <v>#VALUE!</v>
      </c>
      <c r="BA21" s="185" t="e">
        <f t="shared" si="5"/>
        <v>#VALUE!</v>
      </c>
      <c r="BB21" s="185" t="e">
        <f t="shared" si="5"/>
        <v>#VALUE!</v>
      </c>
      <c r="BC21" s="185" t="e">
        <f t="shared" si="5"/>
        <v>#VALUE!</v>
      </c>
      <c r="BD21" s="185" t="e">
        <f t="shared" si="5"/>
        <v>#VALUE!</v>
      </c>
      <c r="BE21" s="185" t="e">
        <f t="shared" si="5"/>
        <v>#VALUE!</v>
      </c>
      <c r="BF21" s="146"/>
      <c r="BG21" s="181" t="e">
        <f t="shared" si="6"/>
        <v>#VALUE!</v>
      </c>
      <c r="BH21" s="145" t="e">
        <f t="shared" si="19"/>
        <v>#VALUE!</v>
      </c>
      <c r="BI21" s="145" t="e">
        <f t="shared" si="20"/>
        <v>#VALUE!</v>
      </c>
      <c r="BJ21" s="118"/>
      <c r="BK21" s="187" t="e">
        <f t="shared" si="7"/>
        <v>#VALUE!</v>
      </c>
      <c r="BL21" s="185" t="e">
        <f t="shared" si="8"/>
        <v>#VALUE!</v>
      </c>
      <c r="BM21" s="185" t="e">
        <f t="shared" si="8"/>
        <v>#VALUE!</v>
      </c>
      <c r="BN21" s="185" t="e">
        <f t="shared" si="8"/>
        <v>#VALUE!</v>
      </c>
      <c r="BO21" s="185" t="e">
        <f t="shared" si="8"/>
        <v>#VALUE!</v>
      </c>
      <c r="BP21" s="185" t="e">
        <f t="shared" si="8"/>
        <v>#VALUE!</v>
      </c>
      <c r="BQ21" s="185" t="e">
        <f t="shared" si="8"/>
        <v>#VALUE!</v>
      </c>
      <c r="BR21" s="185" t="e">
        <f t="shared" si="8"/>
        <v>#VALUE!</v>
      </c>
      <c r="BS21" s="185" t="e">
        <f t="shared" si="8"/>
        <v>#VALUE!</v>
      </c>
      <c r="BT21" s="185" t="e">
        <f t="shared" si="8"/>
        <v>#VALUE!</v>
      </c>
      <c r="BU21" s="119"/>
    </row>
    <row r="22" spans="1:73" ht="18" customHeight="1" x14ac:dyDescent="0.25">
      <c r="A22" s="117"/>
      <c r="B22" s="151" t="e">
        <f t="shared" si="21"/>
        <v>#VALUE!</v>
      </c>
      <c r="C22" s="118"/>
      <c r="D22" s="233" t="e">
        <f t="shared" si="9"/>
        <v>#VALUE!</v>
      </c>
      <c r="E22" s="233" t="e">
        <f t="shared" si="10"/>
        <v>#VALUE!</v>
      </c>
      <c r="F22" s="233" t="e">
        <f t="shared" si="11"/>
        <v>#VALUE!</v>
      </c>
      <c r="G22" s="118"/>
      <c r="H22" s="181" t="e">
        <f t="shared" si="12"/>
        <v>#VALUE!</v>
      </c>
      <c r="I22" s="145" t="e">
        <f t="shared" si="13"/>
        <v>#VALUE!</v>
      </c>
      <c r="J22" s="145" t="e">
        <f t="shared" si="14"/>
        <v>#VALUE!</v>
      </c>
      <c r="K22" s="118"/>
      <c r="L22" s="187" t="e">
        <f t="shared" si="0"/>
        <v>#VALUE!</v>
      </c>
      <c r="M22" s="185" t="e">
        <f t="shared" si="15"/>
        <v>#VALUE!</v>
      </c>
      <c r="N22" s="145" t="e">
        <f t="shared" si="15"/>
        <v>#VALUE!</v>
      </c>
      <c r="O22" s="145" t="e">
        <f t="shared" si="15"/>
        <v>#VALUE!</v>
      </c>
      <c r="P22" s="145" t="e">
        <f t="shared" si="1"/>
        <v>#VALUE!</v>
      </c>
      <c r="Q22" s="145" t="e">
        <f t="shared" si="1"/>
        <v>#VALUE!</v>
      </c>
      <c r="R22" s="145" t="e">
        <f t="shared" si="1"/>
        <v>#VALUE!</v>
      </c>
      <c r="S22" s="145" t="e">
        <f t="shared" si="1"/>
        <v>#VALUE!</v>
      </c>
      <c r="T22" s="145" t="e">
        <f t="shared" si="1"/>
        <v>#VALUE!</v>
      </c>
      <c r="U22" s="145" t="e">
        <f t="shared" si="1"/>
        <v>#VALUE!</v>
      </c>
      <c r="V22" s="145" t="e">
        <f t="shared" si="1"/>
        <v>#VALUE!</v>
      </c>
      <c r="W22" s="145" t="e">
        <f t="shared" si="1"/>
        <v>#VALUE!</v>
      </c>
      <c r="X22" s="145" t="e">
        <f t="shared" si="1"/>
        <v>#VALUE!</v>
      </c>
      <c r="Y22" s="145" t="e">
        <f t="shared" si="1"/>
        <v>#VALUE!</v>
      </c>
      <c r="Z22" s="145" t="e">
        <f t="shared" si="1"/>
        <v>#VALUE!</v>
      </c>
      <c r="AA22" s="145" t="e">
        <f t="shared" si="1"/>
        <v>#VALUE!</v>
      </c>
      <c r="AB22" s="145" t="e">
        <f t="shared" si="1"/>
        <v>#VALUE!</v>
      </c>
      <c r="AC22" s="145" t="e">
        <f t="shared" si="1"/>
        <v>#VALUE!</v>
      </c>
      <c r="AD22" s="145" t="e">
        <f t="shared" si="1"/>
        <v>#VALUE!</v>
      </c>
      <c r="AE22" s="145" t="e">
        <f t="shared" si="1"/>
        <v>#VALUE!</v>
      </c>
      <c r="AF22" s="145" t="e">
        <f t="shared" si="2"/>
        <v>#VALUE!</v>
      </c>
      <c r="AG22" s="145" t="e">
        <f t="shared" si="2"/>
        <v>#VALUE!</v>
      </c>
      <c r="AH22" s="145" t="e">
        <f t="shared" si="2"/>
        <v>#VALUE!</v>
      </c>
      <c r="AI22" s="145" t="e">
        <f t="shared" si="2"/>
        <v>#VALUE!</v>
      </c>
      <c r="AJ22" s="145" t="e">
        <f t="shared" si="2"/>
        <v>#VALUE!</v>
      </c>
      <c r="AK22" s="145" t="e">
        <f t="shared" si="2"/>
        <v>#VALUE!</v>
      </c>
      <c r="AL22" s="145" t="e">
        <f t="shared" si="2"/>
        <v>#VALUE!</v>
      </c>
      <c r="AM22" s="145" t="e">
        <f t="shared" si="2"/>
        <v>#VALUE!</v>
      </c>
      <c r="AN22" s="145" t="e">
        <f t="shared" si="2"/>
        <v>#VALUE!</v>
      </c>
      <c r="AO22" s="145" t="e">
        <f t="shared" si="2"/>
        <v>#VALUE!</v>
      </c>
      <c r="AP22" s="145" t="e">
        <f t="shared" si="2"/>
        <v>#VALUE!</v>
      </c>
      <c r="AQ22" s="146"/>
      <c r="AR22" s="181" t="e">
        <f t="shared" si="3"/>
        <v>#VALUE!</v>
      </c>
      <c r="AS22" s="145" t="e">
        <f t="shared" si="16"/>
        <v>#VALUE!</v>
      </c>
      <c r="AT22" s="145" t="e">
        <f t="shared" si="17"/>
        <v>#VALUE!</v>
      </c>
      <c r="AU22" s="118"/>
      <c r="AV22" s="187" t="e">
        <f t="shared" si="4"/>
        <v>#VALUE!</v>
      </c>
      <c r="AW22" s="185" t="e">
        <f t="shared" si="18"/>
        <v>#VALUE!</v>
      </c>
      <c r="AX22" s="185" t="e">
        <f t="shared" si="5"/>
        <v>#VALUE!</v>
      </c>
      <c r="AY22" s="185" t="e">
        <f t="shared" si="5"/>
        <v>#VALUE!</v>
      </c>
      <c r="AZ22" s="185" t="e">
        <f t="shared" si="5"/>
        <v>#VALUE!</v>
      </c>
      <c r="BA22" s="185" t="e">
        <f t="shared" si="5"/>
        <v>#VALUE!</v>
      </c>
      <c r="BB22" s="185" t="e">
        <f t="shared" si="5"/>
        <v>#VALUE!</v>
      </c>
      <c r="BC22" s="185" t="e">
        <f t="shared" si="5"/>
        <v>#VALUE!</v>
      </c>
      <c r="BD22" s="185" t="e">
        <f t="shared" si="5"/>
        <v>#VALUE!</v>
      </c>
      <c r="BE22" s="185" t="e">
        <f t="shared" si="5"/>
        <v>#VALUE!</v>
      </c>
      <c r="BF22" s="146"/>
      <c r="BG22" s="181" t="e">
        <f t="shared" si="6"/>
        <v>#VALUE!</v>
      </c>
      <c r="BH22" s="145" t="e">
        <f t="shared" si="19"/>
        <v>#VALUE!</v>
      </c>
      <c r="BI22" s="145" t="e">
        <f t="shared" si="20"/>
        <v>#VALUE!</v>
      </c>
      <c r="BJ22" s="118"/>
      <c r="BK22" s="187" t="e">
        <f t="shared" si="7"/>
        <v>#VALUE!</v>
      </c>
      <c r="BL22" s="185" t="e">
        <f t="shared" si="8"/>
        <v>#VALUE!</v>
      </c>
      <c r="BM22" s="185" t="e">
        <f t="shared" si="8"/>
        <v>#VALUE!</v>
      </c>
      <c r="BN22" s="185" t="e">
        <f t="shared" si="8"/>
        <v>#VALUE!</v>
      </c>
      <c r="BO22" s="185" t="e">
        <f t="shared" si="8"/>
        <v>#VALUE!</v>
      </c>
      <c r="BP22" s="185" t="e">
        <f t="shared" si="8"/>
        <v>#VALUE!</v>
      </c>
      <c r="BQ22" s="185" t="e">
        <f t="shared" si="8"/>
        <v>#VALUE!</v>
      </c>
      <c r="BR22" s="185" t="e">
        <f t="shared" si="8"/>
        <v>#VALUE!</v>
      </c>
      <c r="BS22" s="185" t="e">
        <f t="shared" si="8"/>
        <v>#VALUE!</v>
      </c>
      <c r="BT22" s="185" t="e">
        <f t="shared" si="8"/>
        <v>#VALUE!</v>
      </c>
      <c r="BU22" s="119"/>
    </row>
    <row r="23" spans="1:73" ht="18" customHeight="1" x14ac:dyDescent="0.25">
      <c r="A23" s="117"/>
      <c r="B23" s="151" t="e">
        <f t="shared" si="21"/>
        <v>#VALUE!</v>
      </c>
      <c r="C23" s="118"/>
      <c r="D23" s="233" t="e">
        <f t="shared" si="9"/>
        <v>#VALUE!</v>
      </c>
      <c r="E23" s="233" t="e">
        <f t="shared" si="10"/>
        <v>#VALUE!</v>
      </c>
      <c r="F23" s="233" t="e">
        <f t="shared" si="11"/>
        <v>#VALUE!</v>
      </c>
      <c r="G23" s="118"/>
      <c r="H23" s="181" t="e">
        <f t="shared" si="12"/>
        <v>#VALUE!</v>
      </c>
      <c r="I23" s="145" t="e">
        <f t="shared" si="13"/>
        <v>#VALUE!</v>
      </c>
      <c r="J23" s="145" t="e">
        <f t="shared" si="14"/>
        <v>#VALUE!</v>
      </c>
      <c r="K23" s="118"/>
      <c r="L23" s="187" t="e">
        <f t="shared" si="0"/>
        <v>#VALUE!</v>
      </c>
      <c r="M23" s="185" t="e">
        <f t="shared" si="15"/>
        <v>#VALUE!</v>
      </c>
      <c r="N23" s="145" t="e">
        <f t="shared" si="15"/>
        <v>#VALUE!</v>
      </c>
      <c r="O23" s="145" t="e">
        <f t="shared" si="15"/>
        <v>#VALUE!</v>
      </c>
      <c r="P23" s="145" t="e">
        <f t="shared" si="1"/>
        <v>#VALUE!</v>
      </c>
      <c r="Q23" s="145" t="e">
        <f t="shared" si="1"/>
        <v>#VALUE!</v>
      </c>
      <c r="R23" s="145" t="e">
        <f t="shared" si="1"/>
        <v>#VALUE!</v>
      </c>
      <c r="S23" s="145" t="e">
        <f t="shared" si="1"/>
        <v>#VALUE!</v>
      </c>
      <c r="T23" s="145" t="e">
        <f t="shared" si="1"/>
        <v>#VALUE!</v>
      </c>
      <c r="U23" s="145" t="e">
        <f t="shared" si="1"/>
        <v>#VALUE!</v>
      </c>
      <c r="V23" s="145" t="e">
        <f t="shared" si="1"/>
        <v>#VALUE!</v>
      </c>
      <c r="W23" s="145" t="e">
        <f t="shared" si="1"/>
        <v>#VALUE!</v>
      </c>
      <c r="X23" s="145" t="e">
        <f t="shared" si="1"/>
        <v>#VALUE!</v>
      </c>
      <c r="Y23" s="145" t="e">
        <f t="shared" si="1"/>
        <v>#VALUE!</v>
      </c>
      <c r="Z23" s="145" t="e">
        <f t="shared" si="1"/>
        <v>#VALUE!</v>
      </c>
      <c r="AA23" s="145" t="e">
        <f t="shared" si="1"/>
        <v>#VALUE!</v>
      </c>
      <c r="AB23" s="145" t="e">
        <f t="shared" si="1"/>
        <v>#VALUE!</v>
      </c>
      <c r="AC23" s="145" t="e">
        <f t="shared" si="1"/>
        <v>#VALUE!</v>
      </c>
      <c r="AD23" s="145" t="e">
        <f t="shared" si="1"/>
        <v>#VALUE!</v>
      </c>
      <c r="AE23" s="145" t="e">
        <f t="shared" si="1"/>
        <v>#VALUE!</v>
      </c>
      <c r="AF23" s="145" t="e">
        <f t="shared" si="2"/>
        <v>#VALUE!</v>
      </c>
      <c r="AG23" s="145" t="e">
        <f t="shared" si="2"/>
        <v>#VALUE!</v>
      </c>
      <c r="AH23" s="145" t="e">
        <f t="shared" si="2"/>
        <v>#VALUE!</v>
      </c>
      <c r="AI23" s="145" t="e">
        <f t="shared" si="2"/>
        <v>#VALUE!</v>
      </c>
      <c r="AJ23" s="145" t="e">
        <f t="shared" si="2"/>
        <v>#VALUE!</v>
      </c>
      <c r="AK23" s="145" t="e">
        <f t="shared" si="2"/>
        <v>#VALUE!</v>
      </c>
      <c r="AL23" s="145" t="e">
        <f t="shared" si="2"/>
        <v>#VALUE!</v>
      </c>
      <c r="AM23" s="145" t="e">
        <f t="shared" si="2"/>
        <v>#VALUE!</v>
      </c>
      <c r="AN23" s="145" t="e">
        <f t="shared" si="2"/>
        <v>#VALUE!</v>
      </c>
      <c r="AO23" s="145" t="e">
        <f t="shared" si="2"/>
        <v>#VALUE!</v>
      </c>
      <c r="AP23" s="145" t="e">
        <f t="shared" si="2"/>
        <v>#VALUE!</v>
      </c>
      <c r="AQ23" s="146"/>
      <c r="AR23" s="181" t="e">
        <f t="shared" si="3"/>
        <v>#VALUE!</v>
      </c>
      <c r="AS23" s="145" t="e">
        <f t="shared" si="16"/>
        <v>#VALUE!</v>
      </c>
      <c r="AT23" s="145" t="e">
        <f t="shared" si="17"/>
        <v>#VALUE!</v>
      </c>
      <c r="AU23" s="118"/>
      <c r="AV23" s="187" t="e">
        <f t="shared" si="4"/>
        <v>#VALUE!</v>
      </c>
      <c r="AW23" s="185" t="e">
        <f t="shared" si="18"/>
        <v>#VALUE!</v>
      </c>
      <c r="AX23" s="185" t="e">
        <f t="shared" si="5"/>
        <v>#VALUE!</v>
      </c>
      <c r="AY23" s="185" t="e">
        <f t="shared" si="5"/>
        <v>#VALUE!</v>
      </c>
      <c r="AZ23" s="185" t="e">
        <f t="shared" si="5"/>
        <v>#VALUE!</v>
      </c>
      <c r="BA23" s="185" t="e">
        <f t="shared" si="5"/>
        <v>#VALUE!</v>
      </c>
      <c r="BB23" s="185" t="e">
        <f t="shared" si="5"/>
        <v>#VALUE!</v>
      </c>
      <c r="BC23" s="185" t="e">
        <f t="shared" si="5"/>
        <v>#VALUE!</v>
      </c>
      <c r="BD23" s="185" t="e">
        <f t="shared" si="5"/>
        <v>#VALUE!</v>
      </c>
      <c r="BE23" s="185" t="e">
        <f t="shared" si="5"/>
        <v>#VALUE!</v>
      </c>
      <c r="BF23" s="146"/>
      <c r="BG23" s="181" t="e">
        <f t="shared" si="6"/>
        <v>#VALUE!</v>
      </c>
      <c r="BH23" s="145" t="e">
        <f t="shared" si="19"/>
        <v>#VALUE!</v>
      </c>
      <c r="BI23" s="145" t="e">
        <f t="shared" si="20"/>
        <v>#VALUE!</v>
      </c>
      <c r="BJ23" s="118"/>
      <c r="BK23" s="187" t="e">
        <f t="shared" si="7"/>
        <v>#VALUE!</v>
      </c>
      <c r="BL23" s="185" t="e">
        <f t="shared" si="8"/>
        <v>#VALUE!</v>
      </c>
      <c r="BM23" s="185" t="e">
        <f t="shared" si="8"/>
        <v>#VALUE!</v>
      </c>
      <c r="BN23" s="185" t="e">
        <f t="shared" si="8"/>
        <v>#VALUE!</v>
      </c>
      <c r="BO23" s="185" t="e">
        <f t="shared" si="8"/>
        <v>#VALUE!</v>
      </c>
      <c r="BP23" s="185" t="e">
        <f t="shared" si="8"/>
        <v>#VALUE!</v>
      </c>
      <c r="BQ23" s="185" t="e">
        <f t="shared" si="8"/>
        <v>#VALUE!</v>
      </c>
      <c r="BR23" s="185" t="e">
        <f t="shared" si="8"/>
        <v>#VALUE!</v>
      </c>
      <c r="BS23" s="185" t="e">
        <f t="shared" si="8"/>
        <v>#VALUE!</v>
      </c>
      <c r="BT23" s="185" t="e">
        <f t="shared" si="8"/>
        <v>#VALUE!</v>
      </c>
      <c r="BU23" s="119"/>
    </row>
    <row r="24" spans="1:73" ht="18" customHeight="1" x14ac:dyDescent="0.25">
      <c r="A24" s="117"/>
      <c r="B24" s="151" t="e">
        <f t="shared" si="21"/>
        <v>#VALUE!</v>
      </c>
      <c r="C24" s="118"/>
      <c r="D24" s="233" t="e">
        <f t="shared" si="9"/>
        <v>#VALUE!</v>
      </c>
      <c r="E24" s="233" t="e">
        <f t="shared" si="10"/>
        <v>#VALUE!</v>
      </c>
      <c r="F24" s="233" t="e">
        <f t="shared" si="11"/>
        <v>#VALUE!</v>
      </c>
      <c r="G24" s="118"/>
      <c r="H24" s="181" t="e">
        <f t="shared" ref="H24:H75" si="22">SUM(M24:AP24)</f>
        <v>#VALUE!</v>
      </c>
      <c r="I24" s="145" t="e">
        <f t="shared" si="13"/>
        <v>#VALUE!</v>
      </c>
      <c r="J24" s="145" t="e">
        <f t="shared" si="14"/>
        <v>#VALUE!</v>
      </c>
      <c r="K24" s="118"/>
      <c r="L24" s="187" t="e">
        <f t="shared" si="0"/>
        <v>#VALUE!</v>
      </c>
      <c r="M24" s="185" t="e">
        <f t="shared" si="15"/>
        <v>#VALUE!</v>
      </c>
      <c r="N24" s="145" t="e">
        <f t="shared" si="15"/>
        <v>#VALUE!</v>
      </c>
      <c r="O24" s="145" t="e">
        <f t="shared" si="15"/>
        <v>#VALUE!</v>
      </c>
      <c r="P24" s="145" t="e">
        <f t="shared" si="1"/>
        <v>#VALUE!</v>
      </c>
      <c r="Q24" s="145" t="e">
        <f t="shared" si="1"/>
        <v>#VALUE!</v>
      </c>
      <c r="R24" s="145" t="e">
        <f t="shared" si="1"/>
        <v>#VALUE!</v>
      </c>
      <c r="S24" s="145" t="e">
        <f t="shared" si="1"/>
        <v>#VALUE!</v>
      </c>
      <c r="T24" s="145" t="e">
        <f t="shared" si="1"/>
        <v>#VALUE!</v>
      </c>
      <c r="U24" s="145" t="e">
        <f t="shared" si="1"/>
        <v>#VALUE!</v>
      </c>
      <c r="V24" s="145" t="e">
        <f t="shared" si="1"/>
        <v>#VALUE!</v>
      </c>
      <c r="W24" s="145" t="e">
        <f t="shared" si="1"/>
        <v>#VALUE!</v>
      </c>
      <c r="X24" s="145" t="e">
        <f t="shared" si="1"/>
        <v>#VALUE!</v>
      </c>
      <c r="Y24" s="145" t="e">
        <f t="shared" si="1"/>
        <v>#VALUE!</v>
      </c>
      <c r="Z24" s="145" t="e">
        <f t="shared" si="1"/>
        <v>#VALUE!</v>
      </c>
      <c r="AA24" s="145" t="e">
        <f t="shared" si="1"/>
        <v>#VALUE!</v>
      </c>
      <c r="AB24" s="145" t="e">
        <f t="shared" si="1"/>
        <v>#VALUE!</v>
      </c>
      <c r="AC24" s="145" t="e">
        <f t="shared" si="1"/>
        <v>#VALUE!</v>
      </c>
      <c r="AD24" s="145" t="e">
        <f t="shared" si="1"/>
        <v>#VALUE!</v>
      </c>
      <c r="AE24" s="145" t="e">
        <f t="shared" si="1"/>
        <v>#VALUE!</v>
      </c>
      <c r="AF24" s="145" t="e">
        <f t="shared" si="2"/>
        <v>#VALUE!</v>
      </c>
      <c r="AG24" s="145" t="e">
        <f t="shared" si="2"/>
        <v>#VALUE!</v>
      </c>
      <c r="AH24" s="145" t="e">
        <f t="shared" si="2"/>
        <v>#VALUE!</v>
      </c>
      <c r="AI24" s="145" t="e">
        <f t="shared" si="2"/>
        <v>#VALUE!</v>
      </c>
      <c r="AJ24" s="145" t="e">
        <f t="shared" si="2"/>
        <v>#VALUE!</v>
      </c>
      <c r="AK24" s="145" t="e">
        <f t="shared" si="2"/>
        <v>#VALUE!</v>
      </c>
      <c r="AL24" s="145" t="e">
        <f t="shared" si="2"/>
        <v>#VALUE!</v>
      </c>
      <c r="AM24" s="145" t="e">
        <f t="shared" si="2"/>
        <v>#VALUE!</v>
      </c>
      <c r="AN24" s="145" t="e">
        <f t="shared" si="2"/>
        <v>#VALUE!</v>
      </c>
      <c r="AO24" s="145" t="e">
        <f t="shared" si="2"/>
        <v>#VALUE!</v>
      </c>
      <c r="AP24" s="145" t="e">
        <f t="shared" si="2"/>
        <v>#VALUE!</v>
      </c>
      <c r="AQ24" s="146"/>
      <c r="AR24" s="181" t="e">
        <f t="shared" si="3"/>
        <v>#VALUE!</v>
      </c>
      <c r="AS24" s="145" t="e">
        <f t="shared" si="16"/>
        <v>#VALUE!</v>
      </c>
      <c r="AT24" s="145" t="e">
        <f t="shared" si="17"/>
        <v>#VALUE!</v>
      </c>
      <c r="AU24" s="118"/>
      <c r="AV24" s="187" t="e">
        <f t="shared" si="4"/>
        <v>#VALUE!</v>
      </c>
      <c r="AW24" s="185" t="e">
        <f t="shared" si="18"/>
        <v>#VALUE!</v>
      </c>
      <c r="AX24" s="185" t="e">
        <f t="shared" si="5"/>
        <v>#VALUE!</v>
      </c>
      <c r="AY24" s="185" t="e">
        <f t="shared" si="5"/>
        <v>#VALUE!</v>
      </c>
      <c r="AZ24" s="185" t="e">
        <f t="shared" si="5"/>
        <v>#VALUE!</v>
      </c>
      <c r="BA24" s="185" t="e">
        <f t="shared" si="5"/>
        <v>#VALUE!</v>
      </c>
      <c r="BB24" s="185" t="e">
        <f t="shared" si="5"/>
        <v>#VALUE!</v>
      </c>
      <c r="BC24" s="185" t="e">
        <f t="shared" si="5"/>
        <v>#VALUE!</v>
      </c>
      <c r="BD24" s="185" t="e">
        <f t="shared" si="5"/>
        <v>#VALUE!</v>
      </c>
      <c r="BE24" s="185" t="e">
        <f t="shared" si="5"/>
        <v>#VALUE!</v>
      </c>
      <c r="BF24" s="146"/>
      <c r="BG24" s="181" t="e">
        <f t="shared" si="6"/>
        <v>#VALUE!</v>
      </c>
      <c r="BH24" s="145" t="e">
        <f t="shared" si="19"/>
        <v>#VALUE!</v>
      </c>
      <c r="BI24" s="145" t="e">
        <f t="shared" si="20"/>
        <v>#VALUE!</v>
      </c>
      <c r="BJ24" s="118"/>
      <c r="BK24" s="187" t="e">
        <f t="shared" si="7"/>
        <v>#VALUE!</v>
      </c>
      <c r="BL24" s="185" t="e">
        <f t="shared" si="8"/>
        <v>#VALUE!</v>
      </c>
      <c r="BM24" s="185" t="e">
        <f t="shared" si="8"/>
        <v>#VALUE!</v>
      </c>
      <c r="BN24" s="185" t="e">
        <f t="shared" si="8"/>
        <v>#VALUE!</v>
      </c>
      <c r="BO24" s="185" t="e">
        <f t="shared" si="8"/>
        <v>#VALUE!</v>
      </c>
      <c r="BP24" s="185" t="e">
        <f t="shared" si="8"/>
        <v>#VALUE!</v>
      </c>
      <c r="BQ24" s="185" t="e">
        <f t="shared" si="8"/>
        <v>#VALUE!</v>
      </c>
      <c r="BR24" s="185" t="e">
        <f t="shared" si="8"/>
        <v>#VALUE!</v>
      </c>
      <c r="BS24" s="185" t="e">
        <f t="shared" si="8"/>
        <v>#VALUE!</v>
      </c>
      <c r="BT24" s="185" t="e">
        <f t="shared" si="8"/>
        <v>#VALUE!</v>
      </c>
      <c r="BU24" s="119"/>
    </row>
    <row r="25" spans="1:73" ht="18" customHeight="1" x14ac:dyDescent="0.25">
      <c r="A25" s="117"/>
      <c r="B25" s="151" t="e">
        <f t="shared" si="21"/>
        <v>#VALUE!</v>
      </c>
      <c r="C25" s="118"/>
      <c r="D25" s="233" t="e">
        <f t="shared" si="9"/>
        <v>#VALUE!</v>
      </c>
      <c r="E25" s="233" t="e">
        <f t="shared" si="10"/>
        <v>#VALUE!</v>
      </c>
      <c r="F25" s="233" t="e">
        <f t="shared" si="11"/>
        <v>#VALUE!</v>
      </c>
      <c r="G25" s="118"/>
      <c r="H25" s="181" t="e">
        <f t="shared" si="22"/>
        <v>#VALUE!</v>
      </c>
      <c r="I25" s="145" t="e">
        <f t="shared" si="13"/>
        <v>#VALUE!</v>
      </c>
      <c r="J25" s="145" t="e">
        <f t="shared" si="14"/>
        <v>#VALUE!</v>
      </c>
      <c r="K25" s="118"/>
      <c r="L25" s="187" t="e">
        <f t="shared" si="0"/>
        <v>#VALUE!</v>
      </c>
      <c r="M25" s="185" t="e">
        <f t="shared" si="15"/>
        <v>#VALUE!</v>
      </c>
      <c r="N25" s="145" t="e">
        <f t="shared" si="15"/>
        <v>#VALUE!</v>
      </c>
      <c r="O25" s="145" t="e">
        <f t="shared" si="15"/>
        <v>#VALUE!</v>
      </c>
      <c r="P25" s="145" t="e">
        <f t="shared" si="1"/>
        <v>#VALUE!</v>
      </c>
      <c r="Q25" s="145" t="e">
        <f t="shared" si="1"/>
        <v>#VALUE!</v>
      </c>
      <c r="R25" s="145" t="e">
        <f t="shared" si="1"/>
        <v>#VALUE!</v>
      </c>
      <c r="S25" s="145" t="e">
        <f t="shared" si="1"/>
        <v>#VALUE!</v>
      </c>
      <c r="T25" s="145" t="e">
        <f t="shared" si="1"/>
        <v>#VALUE!</v>
      </c>
      <c r="U25" s="145" t="e">
        <f t="shared" si="1"/>
        <v>#VALUE!</v>
      </c>
      <c r="V25" s="145" t="e">
        <f t="shared" si="1"/>
        <v>#VALUE!</v>
      </c>
      <c r="W25" s="145" t="e">
        <f t="shared" si="1"/>
        <v>#VALUE!</v>
      </c>
      <c r="X25" s="145" t="e">
        <f t="shared" si="1"/>
        <v>#VALUE!</v>
      </c>
      <c r="Y25" s="145" t="e">
        <f t="shared" si="1"/>
        <v>#VALUE!</v>
      </c>
      <c r="Z25" s="145" t="e">
        <f t="shared" si="1"/>
        <v>#VALUE!</v>
      </c>
      <c r="AA25" s="145" t="e">
        <f t="shared" si="1"/>
        <v>#VALUE!</v>
      </c>
      <c r="AB25" s="145" t="e">
        <f t="shared" si="1"/>
        <v>#VALUE!</v>
      </c>
      <c r="AC25" s="145" t="e">
        <f t="shared" si="1"/>
        <v>#VALUE!</v>
      </c>
      <c r="AD25" s="145" t="e">
        <f t="shared" si="1"/>
        <v>#VALUE!</v>
      </c>
      <c r="AE25" s="145" t="e">
        <f t="shared" si="1"/>
        <v>#VALUE!</v>
      </c>
      <c r="AF25" s="145" t="e">
        <f t="shared" si="2"/>
        <v>#VALUE!</v>
      </c>
      <c r="AG25" s="145" t="e">
        <f t="shared" si="2"/>
        <v>#VALUE!</v>
      </c>
      <c r="AH25" s="145" t="e">
        <f t="shared" si="2"/>
        <v>#VALUE!</v>
      </c>
      <c r="AI25" s="145" t="e">
        <f t="shared" si="2"/>
        <v>#VALUE!</v>
      </c>
      <c r="AJ25" s="145" t="e">
        <f t="shared" si="2"/>
        <v>#VALUE!</v>
      </c>
      <c r="AK25" s="145" t="e">
        <f t="shared" si="2"/>
        <v>#VALUE!</v>
      </c>
      <c r="AL25" s="145" t="e">
        <f t="shared" si="2"/>
        <v>#VALUE!</v>
      </c>
      <c r="AM25" s="145" t="e">
        <f t="shared" si="2"/>
        <v>#VALUE!</v>
      </c>
      <c r="AN25" s="145" t="e">
        <f t="shared" si="2"/>
        <v>#VALUE!</v>
      </c>
      <c r="AO25" s="145" t="e">
        <f t="shared" si="2"/>
        <v>#VALUE!</v>
      </c>
      <c r="AP25" s="145" t="e">
        <f t="shared" si="2"/>
        <v>#VALUE!</v>
      </c>
      <c r="AQ25" s="146"/>
      <c r="AR25" s="181" t="e">
        <f t="shared" si="3"/>
        <v>#VALUE!</v>
      </c>
      <c r="AS25" s="145" t="e">
        <f t="shared" si="16"/>
        <v>#VALUE!</v>
      </c>
      <c r="AT25" s="145" t="e">
        <f t="shared" si="17"/>
        <v>#VALUE!</v>
      </c>
      <c r="AU25" s="118"/>
      <c r="AV25" s="187" t="e">
        <f t="shared" si="4"/>
        <v>#VALUE!</v>
      </c>
      <c r="AW25" s="185" t="e">
        <f t="shared" si="18"/>
        <v>#VALUE!</v>
      </c>
      <c r="AX25" s="185" t="e">
        <f t="shared" si="5"/>
        <v>#VALUE!</v>
      </c>
      <c r="AY25" s="185" t="e">
        <f t="shared" si="5"/>
        <v>#VALUE!</v>
      </c>
      <c r="AZ25" s="185" t="e">
        <f t="shared" si="5"/>
        <v>#VALUE!</v>
      </c>
      <c r="BA25" s="185" t="e">
        <f t="shared" si="5"/>
        <v>#VALUE!</v>
      </c>
      <c r="BB25" s="185" t="e">
        <f t="shared" si="5"/>
        <v>#VALUE!</v>
      </c>
      <c r="BC25" s="185" t="e">
        <f t="shared" si="5"/>
        <v>#VALUE!</v>
      </c>
      <c r="BD25" s="185" t="e">
        <f t="shared" si="5"/>
        <v>#VALUE!</v>
      </c>
      <c r="BE25" s="185" t="e">
        <f t="shared" si="5"/>
        <v>#VALUE!</v>
      </c>
      <c r="BF25" s="146"/>
      <c r="BG25" s="181" t="e">
        <f t="shared" si="6"/>
        <v>#VALUE!</v>
      </c>
      <c r="BH25" s="145" t="e">
        <f t="shared" si="19"/>
        <v>#VALUE!</v>
      </c>
      <c r="BI25" s="145" t="e">
        <f t="shared" si="20"/>
        <v>#VALUE!</v>
      </c>
      <c r="BJ25" s="118"/>
      <c r="BK25" s="187" t="e">
        <f t="shared" si="7"/>
        <v>#VALUE!</v>
      </c>
      <c r="BL25" s="185" t="e">
        <f t="shared" si="8"/>
        <v>#VALUE!</v>
      </c>
      <c r="BM25" s="185" t="e">
        <f t="shared" si="8"/>
        <v>#VALUE!</v>
      </c>
      <c r="BN25" s="185" t="e">
        <f t="shared" si="8"/>
        <v>#VALUE!</v>
      </c>
      <c r="BO25" s="185" t="e">
        <f t="shared" si="8"/>
        <v>#VALUE!</v>
      </c>
      <c r="BP25" s="185" t="e">
        <f t="shared" si="8"/>
        <v>#VALUE!</v>
      </c>
      <c r="BQ25" s="185" t="e">
        <f t="shared" si="8"/>
        <v>#VALUE!</v>
      </c>
      <c r="BR25" s="185" t="e">
        <f t="shared" si="8"/>
        <v>#VALUE!</v>
      </c>
      <c r="BS25" s="185" t="e">
        <f t="shared" si="8"/>
        <v>#VALUE!</v>
      </c>
      <c r="BT25" s="185" t="e">
        <f t="shared" si="8"/>
        <v>#VALUE!</v>
      </c>
      <c r="BU25" s="119"/>
    </row>
    <row r="26" spans="1:73" ht="18" customHeight="1" x14ac:dyDescent="0.25">
      <c r="A26" s="117"/>
      <c r="B26" s="151" t="e">
        <f t="shared" si="21"/>
        <v>#VALUE!</v>
      </c>
      <c r="C26" s="118"/>
      <c r="D26" s="233" t="e">
        <f t="shared" si="9"/>
        <v>#VALUE!</v>
      </c>
      <c r="E26" s="233" t="e">
        <f t="shared" si="10"/>
        <v>#VALUE!</v>
      </c>
      <c r="F26" s="233" t="e">
        <f t="shared" si="11"/>
        <v>#VALUE!</v>
      </c>
      <c r="G26" s="118"/>
      <c r="H26" s="181" t="e">
        <f t="shared" si="22"/>
        <v>#VALUE!</v>
      </c>
      <c r="I26" s="145" t="e">
        <f t="shared" si="13"/>
        <v>#VALUE!</v>
      </c>
      <c r="J26" s="145" t="e">
        <f t="shared" si="14"/>
        <v>#VALUE!</v>
      </c>
      <c r="K26" s="118"/>
      <c r="L26" s="187" t="e">
        <f t="shared" si="0"/>
        <v>#VALUE!</v>
      </c>
      <c r="M26" s="185" t="e">
        <f t="shared" si="15"/>
        <v>#VALUE!</v>
      </c>
      <c r="N26" s="145" t="e">
        <f t="shared" si="15"/>
        <v>#VALUE!</v>
      </c>
      <c r="O26" s="145" t="e">
        <f t="shared" si="15"/>
        <v>#VALUE!</v>
      </c>
      <c r="P26" s="145" t="e">
        <f t="shared" si="1"/>
        <v>#VALUE!</v>
      </c>
      <c r="Q26" s="145" t="e">
        <f t="shared" si="1"/>
        <v>#VALUE!</v>
      </c>
      <c r="R26" s="145" t="e">
        <f t="shared" si="1"/>
        <v>#VALUE!</v>
      </c>
      <c r="S26" s="145" t="e">
        <f t="shared" si="1"/>
        <v>#VALUE!</v>
      </c>
      <c r="T26" s="145" t="e">
        <f t="shared" si="1"/>
        <v>#VALUE!</v>
      </c>
      <c r="U26" s="145" t="e">
        <f t="shared" si="1"/>
        <v>#VALUE!</v>
      </c>
      <c r="V26" s="145" t="e">
        <f t="shared" si="1"/>
        <v>#VALUE!</v>
      </c>
      <c r="W26" s="145" t="e">
        <f t="shared" si="1"/>
        <v>#VALUE!</v>
      </c>
      <c r="X26" s="145" t="e">
        <f t="shared" si="1"/>
        <v>#VALUE!</v>
      </c>
      <c r="Y26" s="145" t="e">
        <f t="shared" si="1"/>
        <v>#VALUE!</v>
      </c>
      <c r="Z26" s="145" t="e">
        <f t="shared" si="1"/>
        <v>#VALUE!</v>
      </c>
      <c r="AA26" s="145" t="e">
        <f t="shared" si="1"/>
        <v>#VALUE!</v>
      </c>
      <c r="AB26" s="145" t="e">
        <f t="shared" si="1"/>
        <v>#VALUE!</v>
      </c>
      <c r="AC26" s="145" t="e">
        <f t="shared" si="1"/>
        <v>#VALUE!</v>
      </c>
      <c r="AD26" s="145" t="e">
        <f t="shared" si="1"/>
        <v>#VALUE!</v>
      </c>
      <c r="AE26" s="145" t="e">
        <f t="shared" ref="AE26:AP41" si="23">IF(AND($B26&gt;=AE$4,$B26&lt;=AE$5),AE$6,0)</f>
        <v>#VALUE!</v>
      </c>
      <c r="AF26" s="145" t="e">
        <f t="shared" si="2"/>
        <v>#VALUE!</v>
      </c>
      <c r="AG26" s="145" t="e">
        <f t="shared" si="2"/>
        <v>#VALUE!</v>
      </c>
      <c r="AH26" s="145" t="e">
        <f t="shared" si="2"/>
        <v>#VALUE!</v>
      </c>
      <c r="AI26" s="145" t="e">
        <f t="shared" si="2"/>
        <v>#VALUE!</v>
      </c>
      <c r="AJ26" s="145" t="e">
        <f t="shared" si="2"/>
        <v>#VALUE!</v>
      </c>
      <c r="AK26" s="145" t="e">
        <f t="shared" si="2"/>
        <v>#VALUE!</v>
      </c>
      <c r="AL26" s="145" t="e">
        <f t="shared" si="2"/>
        <v>#VALUE!</v>
      </c>
      <c r="AM26" s="145" t="e">
        <f t="shared" si="2"/>
        <v>#VALUE!</v>
      </c>
      <c r="AN26" s="145" t="e">
        <f t="shared" si="2"/>
        <v>#VALUE!</v>
      </c>
      <c r="AO26" s="145" t="e">
        <f t="shared" si="2"/>
        <v>#VALUE!</v>
      </c>
      <c r="AP26" s="145" t="e">
        <f t="shared" si="2"/>
        <v>#VALUE!</v>
      </c>
      <c r="AQ26" s="146"/>
      <c r="AR26" s="181" t="e">
        <f t="shared" si="3"/>
        <v>#VALUE!</v>
      </c>
      <c r="AS26" s="145" t="e">
        <f t="shared" si="16"/>
        <v>#VALUE!</v>
      </c>
      <c r="AT26" s="145" t="e">
        <f t="shared" si="17"/>
        <v>#VALUE!</v>
      </c>
      <c r="AU26" s="118"/>
      <c r="AV26" s="187" t="e">
        <f t="shared" si="4"/>
        <v>#VALUE!</v>
      </c>
      <c r="AW26" s="185" t="e">
        <f t="shared" si="18"/>
        <v>#VALUE!</v>
      </c>
      <c r="AX26" s="185" t="e">
        <f t="shared" si="5"/>
        <v>#VALUE!</v>
      </c>
      <c r="AY26" s="185" t="e">
        <f t="shared" si="5"/>
        <v>#VALUE!</v>
      </c>
      <c r="AZ26" s="185" t="e">
        <f t="shared" si="5"/>
        <v>#VALUE!</v>
      </c>
      <c r="BA26" s="185" t="e">
        <f t="shared" si="5"/>
        <v>#VALUE!</v>
      </c>
      <c r="BB26" s="185" t="e">
        <f t="shared" si="5"/>
        <v>#VALUE!</v>
      </c>
      <c r="BC26" s="185" t="e">
        <f t="shared" si="5"/>
        <v>#VALUE!</v>
      </c>
      <c r="BD26" s="185" t="e">
        <f t="shared" si="5"/>
        <v>#VALUE!</v>
      </c>
      <c r="BE26" s="185" t="e">
        <f t="shared" si="5"/>
        <v>#VALUE!</v>
      </c>
      <c r="BF26" s="146"/>
      <c r="BG26" s="181" t="e">
        <f t="shared" si="6"/>
        <v>#VALUE!</v>
      </c>
      <c r="BH26" s="145" t="e">
        <f t="shared" si="19"/>
        <v>#VALUE!</v>
      </c>
      <c r="BI26" s="145" t="e">
        <f t="shared" si="20"/>
        <v>#VALUE!</v>
      </c>
      <c r="BJ26" s="118"/>
      <c r="BK26" s="187" t="e">
        <f t="shared" si="7"/>
        <v>#VALUE!</v>
      </c>
      <c r="BL26" s="185" t="e">
        <f t="shared" si="8"/>
        <v>#VALUE!</v>
      </c>
      <c r="BM26" s="185" t="e">
        <f t="shared" si="8"/>
        <v>#VALUE!</v>
      </c>
      <c r="BN26" s="185" t="e">
        <f t="shared" si="8"/>
        <v>#VALUE!</v>
      </c>
      <c r="BO26" s="185" t="e">
        <f t="shared" si="8"/>
        <v>#VALUE!</v>
      </c>
      <c r="BP26" s="185" t="e">
        <f t="shared" si="8"/>
        <v>#VALUE!</v>
      </c>
      <c r="BQ26" s="185" t="e">
        <f t="shared" si="8"/>
        <v>#VALUE!</v>
      </c>
      <c r="BR26" s="185" t="e">
        <f t="shared" si="8"/>
        <v>#VALUE!</v>
      </c>
      <c r="BS26" s="185" t="e">
        <f t="shared" si="8"/>
        <v>#VALUE!</v>
      </c>
      <c r="BT26" s="185" t="e">
        <f t="shared" si="8"/>
        <v>#VALUE!</v>
      </c>
      <c r="BU26" s="119"/>
    </row>
    <row r="27" spans="1:73" ht="18" customHeight="1" x14ac:dyDescent="0.25">
      <c r="A27" s="117"/>
      <c r="B27" s="151" t="e">
        <f t="shared" si="21"/>
        <v>#VALUE!</v>
      </c>
      <c r="C27" s="118"/>
      <c r="D27" s="233" t="e">
        <f t="shared" si="9"/>
        <v>#VALUE!</v>
      </c>
      <c r="E27" s="233" t="e">
        <f t="shared" si="10"/>
        <v>#VALUE!</v>
      </c>
      <c r="F27" s="233" t="e">
        <f t="shared" si="11"/>
        <v>#VALUE!</v>
      </c>
      <c r="G27" s="118"/>
      <c r="H27" s="181" t="e">
        <f t="shared" si="22"/>
        <v>#VALUE!</v>
      </c>
      <c r="I27" s="145" t="e">
        <f t="shared" si="13"/>
        <v>#VALUE!</v>
      </c>
      <c r="J27" s="145" t="e">
        <f t="shared" si="14"/>
        <v>#VALUE!</v>
      </c>
      <c r="K27" s="118"/>
      <c r="L27" s="187" t="e">
        <f t="shared" si="0"/>
        <v>#VALUE!</v>
      </c>
      <c r="M27" s="185" t="e">
        <f t="shared" si="15"/>
        <v>#VALUE!</v>
      </c>
      <c r="N27" s="145" t="e">
        <f t="shared" si="15"/>
        <v>#VALUE!</v>
      </c>
      <c r="O27" s="145" t="e">
        <f t="shared" si="15"/>
        <v>#VALUE!</v>
      </c>
      <c r="P27" s="145" t="e">
        <f t="shared" si="15"/>
        <v>#VALUE!</v>
      </c>
      <c r="Q27" s="145" t="e">
        <f t="shared" si="15"/>
        <v>#VALUE!</v>
      </c>
      <c r="R27" s="145" t="e">
        <f t="shared" si="15"/>
        <v>#VALUE!</v>
      </c>
      <c r="S27" s="145" t="e">
        <f t="shared" si="15"/>
        <v>#VALUE!</v>
      </c>
      <c r="T27" s="145" t="e">
        <f t="shared" si="15"/>
        <v>#VALUE!</v>
      </c>
      <c r="U27" s="145" t="e">
        <f t="shared" si="15"/>
        <v>#VALUE!</v>
      </c>
      <c r="V27" s="145" t="e">
        <f t="shared" si="15"/>
        <v>#VALUE!</v>
      </c>
      <c r="W27" s="145" t="e">
        <f t="shared" si="15"/>
        <v>#VALUE!</v>
      </c>
      <c r="X27" s="145" t="e">
        <f t="shared" si="15"/>
        <v>#VALUE!</v>
      </c>
      <c r="Y27" s="145" t="e">
        <f t="shared" si="15"/>
        <v>#VALUE!</v>
      </c>
      <c r="Z27" s="145" t="e">
        <f t="shared" si="15"/>
        <v>#VALUE!</v>
      </c>
      <c r="AA27" s="145" t="e">
        <f t="shared" si="15"/>
        <v>#VALUE!</v>
      </c>
      <c r="AB27" s="145" t="e">
        <f t="shared" si="15"/>
        <v>#VALUE!</v>
      </c>
      <c r="AC27" s="145" t="e">
        <f t="shared" ref="AC27:AP42" si="24">IF(AND($B27&gt;=AC$4,$B27&lt;=AC$5),AC$6,0)</f>
        <v>#VALUE!</v>
      </c>
      <c r="AD27" s="145" t="e">
        <f t="shared" si="24"/>
        <v>#VALUE!</v>
      </c>
      <c r="AE27" s="145" t="e">
        <f t="shared" si="23"/>
        <v>#VALUE!</v>
      </c>
      <c r="AF27" s="145" t="e">
        <f t="shared" si="23"/>
        <v>#VALUE!</v>
      </c>
      <c r="AG27" s="145" t="e">
        <f t="shared" si="23"/>
        <v>#VALUE!</v>
      </c>
      <c r="AH27" s="145" t="e">
        <f t="shared" si="23"/>
        <v>#VALUE!</v>
      </c>
      <c r="AI27" s="145" t="e">
        <f t="shared" si="23"/>
        <v>#VALUE!</v>
      </c>
      <c r="AJ27" s="145" t="e">
        <f t="shared" si="23"/>
        <v>#VALUE!</v>
      </c>
      <c r="AK27" s="145" t="e">
        <f t="shared" si="23"/>
        <v>#VALUE!</v>
      </c>
      <c r="AL27" s="145" t="e">
        <f t="shared" si="23"/>
        <v>#VALUE!</v>
      </c>
      <c r="AM27" s="145" t="e">
        <f t="shared" si="23"/>
        <v>#VALUE!</v>
      </c>
      <c r="AN27" s="145" t="e">
        <f t="shared" si="23"/>
        <v>#VALUE!</v>
      </c>
      <c r="AO27" s="145" t="e">
        <f t="shared" si="23"/>
        <v>#VALUE!</v>
      </c>
      <c r="AP27" s="145" t="e">
        <f t="shared" si="23"/>
        <v>#VALUE!</v>
      </c>
      <c r="AQ27" s="146"/>
      <c r="AR27" s="181" t="e">
        <f t="shared" si="3"/>
        <v>#VALUE!</v>
      </c>
      <c r="AS27" s="145" t="e">
        <f t="shared" si="16"/>
        <v>#VALUE!</v>
      </c>
      <c r="AT27" s="145" t="e">
        <f t="shared" si="17"/>
        <v>#VALUE!</v>
      </c>
      <c r="AU27" s="118"/>
      <c r="AV27" s="187" t="e">
        <f t="shared" si="4"/>
        <v>#VALUE!</v>
      </c>
      <c r="AW27" s="185" t="e">
        <f t="shared" si="18"/>
        <v>#VALUE!</v>
      </c>
      <c r="AX27" s="185" t="e">
        <f t="shared" si="18"/>
        <v>#VALUE!</v>
      </c>
      <c r="AY27" s="185" t="e">
        <f t="shared" si="18"/>
        <v>#VALUE!</v>
      </c>
      <c r="AZ27" s="185" t="e">
        <f t="shared" si="18"/>
        <v>#VALUE!</v>
      </c>
      <c r="BA27" s="185" t="e">
        <f t="shared" si="18"/>
        <v>#VALUE!</v>
      </c>
      <c r="BB27" s="185" t="e">
        <f t="shared" si="18"/>
        <v>#VALUE!</v>
      </c>
      <c r="BC27" s="185" t="e">
        <f t="shared" si="18"/>
        <v>#VALUE!</v>
      </c>
      <c r="BD27" s="185" t="e">
        <f t="shared" si="18"/>
        <v>#VALUE!</v>
      </c>
      <c r="BE27" s="185" t="e">
        <f t="shared" si="18"/>
        <v>#VALUE!</v>
      </c>
      <c r="BF27" s="146"/>
      <c r="BG27" s="181" t="e">
        <f t="shared" si="6"/>
        <v>#VALUE!</v>
      </c>
      <c r="BH27" s="145" t="e">
        <f t="shared" si="19"/>
        <v>#VALUE!</v>
      </c>
      <c r="BI27" s="145" t="e">
        <f t="shared" si="20"/>
        <v>#VALUE!</v>
      </c>
      <c r="BJ27" s="118"/>
      <c r="BK27" s="187" t="e">
        <f t="shared" si="7"/>
        <v>#VALUE!</v>
      </c>
      <c r="BL27" s="185" t="e">
        <f t="shared" ref="BL27:BT42" si="25">IF(AND($B27&gt;=BL$4,$B27&lt;=BL$5),BL$6,0)</f>
        <v>#VALUE!</v>
      </c>
      <c r="BM27" s="185" t="e">
        <f t="shared" si="25"/>
        <v>#VALUE!</v>
      </c>
      <c r="BN27" s="185" t="e">
        <f t="shared" si="25"/>
        <v>#VALUE!</v>
      </c>
      <c r="BO27" s="185" t="e">
        <f t="shared" si="25"/>
        <v>#VALUE!</v>
      </c>
      <c r="BP27" s="185" t="e">
        <f t="shared" si="25"/>
        <v>#VALUE!</v>
      </c>
      <c r="BQ27" s="185" t="e">
        <f t="shared" si="25"/>
        <v>#VALUE!</v>
      </c>
      <c r="BR27" s="185" t="e">
        <f t="shared" si="25"/>
        <v>#VALUE!</v>
      </c>
      <c r="BS27" s="185" t="e">
        <f t="shared" si="25"/>
        <v>#VALUE!</v>
      </c>
      <c r="BT27" s="185" t="e">
        <f t="shared" si="25"/>
        <v>#VALUE!</v>
      </c>
      <c r="BU27" s="119"/>
    </row>
    <row r="28" spans="1:73" ht="18" customHeight="1" x14ac:dyDescent="0.25">
      <c r="A28" s="117"/>
      <c r="B28" s="151" t="e">
        <f t="shared" si="21"/>
        <v>#VALUE!</v>
      </c>
      <c r="C28" s="118"/>
      <c r="D28" s="233" t="e">
        <f t="shared" si="9"/>
        <v>#VALUE!</v>
      </c>
      <c r="E28" s="233" t="e">
        <f t="shared" si="10"/>
        <v>#VALUE!</v>
      </c>
      <c r="F28" s="233" t="e">
        <f t="shared" si="11"/>
        <v>#VALUE!</v>
      </c>
      <c r="G28" s="118"/>
      <c r="H28" s="181" t="e">
        <f t="shared" si="22"/>
        <v>#VALUE!</v>
      </c>
      <c r="I28" s="145" t="e">
        <f t="shared" si="13"/>
        <v>#VALUE!</v>
      </c>
      <c r="J28" s="145" t="e">
        <f t="shared" si="14"/>
        <v>#VALUE!</v>
      </c>
      <c r="K28" s="118"/>
      <c r="L28" s="187" t="e">
        <f t="shared" si="0"/>
        <v>#VALUE!</v>
      </c>
      <c r="M28" s="185" t="e">
        <f t="shared" ref="M28:AB43" si="26">IF(AND($B28&gt;=M$4,$B28&lt;=M$5),M$6,0)</f>
        <v>#VALUE!</v>
      </c>
      <c r="N28" s="145" t="e">
        <f t="shared" si="26"/>
        <v>#VALUE!</v>
      </c>
      <c r="O28" s="145" t="e">
        <f t="shared" si="26"/>
        <v>#VALUE!</v>
      </c>
      <c r="P28" s="145" t="e">
        <f t="shared" si="26"/>
        <v>#VALUE!</v>
      </c>
      <c r="Q28" s="145" t="e">
        <f t="shared" si="26"/>
        <v>#VALUE!</v>
      </c>
      <c r="R28" s="145" t="e">
        <f t="shared" si="26"/>
        <v>#VALUE!</v>
      </c>
      <c r="S28" s="145" t="e">
        <f t="shared" si="26"/>
        <v>#VALUE!</v>
      </c>
      <c r="T28" s="145" t="e">
        <f t="shared" si="26"/>
        <v>#VALUE!</v>
      </c>
      <c r="U28" s="145" t="e">
        <f t="shared" si="26"/>
        <v>#VALUE!</v>
      </c>
      <c r="V28" s="145" t="e">
        <f t="shared" si="26"/>
        <v>#VALUE!</v>
      </c>
      <c r="W28" s="145" t="e">
        <f t="shared" si="26"/>
        <v>#VALUE!</v>
      </c>
      <c r="X28" s="145" t="e">
        <f t="shared" si="26"/>
        <v>#VALUE!</v>
      </c>
      <c r="Y28" s="145" t="e">
        <f t="shared" si="26"/>
        <v>#VALUE!</v>
      </c>
      <c r="Z28" s="145" t="e">
        <f t="shared" si="26"/>
        <v>#VALUE!</v>
      </c>
      <c r="AA28" s="145" t="e">
        <f t="shared" si="26"/>
        <v>#VALUE!</v>
      </c>
      <c r="AB28" s="145" t="e">
        <f t="shared" si="26"/>
        <v>#VALUE!</v>
      </c>
      <c r="AC28" s="145" t="e">
        <f t="shared" si="24"/>
        <v>#VALUE!</v>
      </c>
      <c r="AD28" s="145" t="e">
        <f t="shared" si="24"/>
        <v>#VALUE!</v>
      </c>
      <c r="AE28" s="145" t="e">
        <f t="shared" si="23"/>
        <v>#VALUE!</v>
      </c>
      <c r="AF28" s="145" t="e">
        <f t="shared" si="23"/>
        <v>#VALUE!</v>
      </c>
      <c r="AG28" s="145" t="e">
        <f t="shared" si="23"/>
        <v>#VALUE!</v>
      </c>
      <c r="AH28" s="145" t="e">
        <f t="shared" si="23"/>
        <v>#VALUE!</v>
      </c>
      <c r="AI28" s="145" t="e">
        <f t="shared" si="23"/>
        <v>#VALUE!</v>
      </c>
      <c r="AJ28" s="145" t="e">
        <f t="shared" si="23"/>
        <v>#VALUE!</v>
      </c>
      <c r="AK28" s="145" t="e">
        <f t="shared" si="23"/>
        <v>#VALUE!</v>
      </c>
      <c r="AL28" s="145" t="e">
        <f t="shared" si="23"/>
        <v>#VALUE!</v>
      </c>
      <c r="AM28" s="145" t="e">
        <f t="shared" si="23"/>
        <v>#VALUE!</v>
      </c>
      <c r="AN28" s="145" t="e">
        <f t="shared" si="23"/>
        <v>#VALUE!</v>
      </c>
      <c r="AO28" s="145" t="e">
        <f t="shared" si="23"/>
        <v>#VALUE!</v>
      </c>
      <c r="AP28" s="145" t="e">
        <f t="shared" si="23"/>
        <v>#VALUE!</v>
      </c>
      <c r="AQ28" s="146"/>
      <c r="AR28" s="181" t="e">
        <f t="shared" si="3"/>
        <v>#VALUE!</v>
      </c>
      <c r="AS28" s="145" t="e">
        <f t="shared" si="16"/>
        <v>#VALUE!</v>
      </c>
      <c r="AT28" s="145" t="e">
        <f t="shared" si="17"/>
        <v>#VALUE!</v>
      </c>
      <c r="AU28" s="118"/>
      <c r="AV28" s="187" t="e">
        <f t="shared" si="4"/>
        <v>#VALUE!</v>
      </c>
      <c r="AW28" s="185" t="e">
        <f t="shared" ref="AW28:BE43" si="27">IF(AND($B28&gt;=AW$4,$B28&lt;=AW$5),AW$6,0)</f>
        <v>#VALUE!</v>
      </c>
      <c r="AX28" s="185" t="e">
        <f t="shared" si="27"/>
        <v>#VALUE!</v>
      </c>
      <c r="AY28" s="185" t="e">
        <f t="shared" si="27"/>
        <v>#VALUE!</v>
      </c>
      <c r="AZ28" s="185" t="e">
        <f t="shared" si="27"/>
        <v>#VALUE!</v>
      </c>
      <c r="BA28" s="185" t="e">
        <f t="shared" si="27"/>
        <v>#VALUE!</v>
      </c>
      <c r="BB28" s="185" t="e">
        <f t="shared" si="27"/>
        <v>#VALUE!</v>
      </c>
      <c r="BC28" s="185" t="e">
        <f t="shared" si="27"/>
        <v>#VALUE!</v>
      </c>
      <c r="BD28" s="185" t="e">
        <f t="shared" si="27"/>
        <v>#VALUE!</v>
      </c>
      <c r="BE28" s="185" t="e">
        <f t="shared" si="27"/>
        <v>#VALUE!</v>
      </c>
      <c r="BF28" s="146"/>
      <c r="BG28" s="181" t="e">
        <f t="shared" si="6"/>
        <v>#VALUE!</v>
      </c>
      <c r="BH28" s="145" t="e">
        <f t="shared" si="19"/>
        <v>#VALUE!</v>
      </c>
      <c r="BI28" s="145" t="e">
        <f t="shared" si="20"/>
        <v>#VALUE!</v>
      </c>
      <c r="BJ28" s="118"/>
      <c r="BK28" s="187" t="e">
        <f t="shared" si="7"/>
        <v>#VALUE!</v>
      </c>
      <c r="BL28" s="185" t="e">
        <f t="shared" si="25"/>
        <v>#VALUE!</v>
      </c>
      <c r="BM28" s="185" t="e">
        <f t="shared" si="25"/>
        <v>#VALUE!</v>
      </c>
      <c r="BN28" s="185" t="e">
        <f t="shared" si="25"/>
        <v>#VALUE!</v>
      </c>
      <c r="BO28" s="185" t="e">
        <f t="shared" si="25"/>
        <v>#VALUE!</v>
      </c>
      <c r="BP28" s="185" t="e">
        <f t="shared" si="25"/>
        <v>#VALUE!</v>
      </c>
      <c r="BQ28" s="185" t="e">
        <f t="shared" si="25"/>
        <v>#VALUE!</v>
      </c>
      <c r="BR28" s="185" t="e">
        <f t="shared" si="25"/>
        <v>#VALUE!</v>
      </c>
      <c r="BS28" s="185" t="e">
        <f t="shared" si="25"/>
        <v>#VALUE!</v>
      </c>
      <c r="BT28" s="185" t="e">
        <f t="shared" si="25"/>
        <v>#VALUE!</v>
      </c>
      <c r="BU28" s="119"/>
    </row>
    <row r="29" spans="1:73" ht="18" customHeight="1" x14ac:dyDescent="0.25">
      <c r="A29" s="117"/>
      <c r="B29" s="151" t="e">
        <f t="shared" si="21"/>
        <v>#VALUE!</v>
      </c>
      <c r="C29" s="118"/>
      <c r="D29" s="233" t="e">
        <f t="shared" si="9"/>
        <v>#VALUE!</v>
      </c>
      <c r="E29" s="233" t="e">
        <f t="shared" si="10"/>
        <v>#VALUE!</v>
      </c>
      <c r="F29" s="233" t="e">
        <f t="shared" si="11"/>
        <v>#VALUE!</v>
      </c>
      <c r="G29" s="118"/>
      <c r="H29" s="181" t="e">
        <f t="shared" si="22"/>
        <v>#VALUE!</v>
      </c>
      <c r="I29" s="145" t="e">
        <f t="shared" si="13"/>
        <v>#VALUE!</v>
      </c>
      <c r="J29" s="145" t="e">
        <f t="shared" si="14"/>
        <v>#VALUE!</v>
      </c>
      <c r="K29" s="118"/>
      <c r="L29" s="187" t="e">
        <f t="shared" si="0"/>
        <v>#VALUE!</v>
      </c>
      <c r="M29" s="185" t="e">
        <f t="shared" si="26"/>
        <v>#VALUE!</v>
      </c>
      <c r="N29" s="145" t="e">
        <f t="shared" si="26"/>
        <v>#VALUE!</v>
      </c>
      <c r="O29" s="145" t="e">
        <f t="shared" si="26"/>
        <v>#VALUE!</v>
      </c>
      <c r="P29" s="145" t="e">
        <f t="shared" si="26"/>
        <v>#VALUE!</v>
      </c>
      <c r="Q29" s="145" t="e">
        <f t="shared" si="26"/>
        <v>#VALUE!</v>
      </c>
      <c r="R29" s="145" t="e">
        <f t="shared" si="26"/>
        <v>#VALUE!</v>
      </c>
      <c r="S29" s="145" t="e">
        <f t="shared" si="26"/>
        <v>#VALUE!</v>
      </c>
      <c r="T29" s="145" t="e">
        <f t="shared" si="26"/>
        <v>#VALUE!</v>
      </c>
      <c r="U29" s="145" t="e">
        <f t="shared" si="26"/>
        <v>#VALUE!</v>
      </c>
      <c r="V29" s="145" t="e">
        <f t="shared" si="26"/>
        <v>#VALUE!</v>
      </c>
      <c r="W29" s="145" t="e">
        <f t="shared" si="26"/>
        <v>#VALUE!</v>
      </c>
      <c r="X29" s="145" t="e">
        <f t="shared" si="26"/>
        <v>#VALUE!</v>
      </c>
      <c r="Y29" s="145" t="e">
        <f t="shared" si="26"/>
        <v>#VALUE!</v>
      </c>
      <c r="Z29" s="145" t="e">
        <f t="shared" si="26"/>
        <v>#VALUE!</v>
      </c>
      <c r="AA29" s="145" t="e">
        <f t="shared" si="26"/>
        <v>#VALUE!</v>
      </c>
      <c r="AB29" s="145" t="e">
        <f t="shared" si="26"/>
        <v>#VALUE!</v>
      </c>
      <c r="AC29" s="145" t="e">
        <f t="shared" si="24"/>
        <v>#VALUE!</v>
      </c>
      <c r="AD29" s="145" t="e">
        <f t="shared" si="24"/>
        <v>#VALUE!</v>
      </c>
      <c r="AE29" s="145" t="e">
        <f t="shared" si="23"/>
        <v>#VALUE!</v>
      </c>
      <c r="AF29" s="145" t="e">
        <f t="shared" si="23"/>
        <v>#VALUE!</v>
      </c>
      <c r="AG29" s="145" t="e">
        <f t="shared" si="23"/>
        <v>#VALUE!</v>
      </c>
      <c r="AH29" s="145" t="e">
        <f t="shared" si="23"/>
        <v>#VALUE!</v>
      </c>
      <c r="AI29" s="145" t="e">
        <f t="shared" si="23"/>
        <v>#VALUE!</v>
      </c>
      <c r="AJ29" s="145" t="e">
        <f t="shared" si="23"/>
        <v>#VALUE!</v>
      </c>
      <c r="AK29" s="145" t="e">
        <f t="shared" si="23"/>
        <v>#VALUE!</v>
      </c>
      <c r="AL29" s="145" t="e">
        <f t="shared" si="23"/>
        <v>#VALUE!</v>
      </c>
      <c r="AM29" s="145" t="e">
        <f t="shared" si="23"/>
        <v>#VALUE!</v>
      </c>
      <c r="AN29" s="145" t="e">
        <f t="shared" si="23"/>
        <v>#VALUE!</v>
      </c>
      <c r="AO29" s="145" t="e">
        <f t="shared" si="23"/>
        <v>#VALUE!</v>
      </c>
      <c r="AP29" s="145" t="e">
        <f t="shared" si="23"/>
        <v>#VALUE!</v>
      </c>
      <c r="AQ29" s="146"/>
      <c r="AR29" s="181" t="e">
        <f t="shared" si="3"/>
        <v>#VALUE!</v>
      </c>
      <c r="AS29" s="145" t="e">
        <f t="shared" si="16"/>
        <v>#VALUE!</v>
      </c>
      <c r="AT29" s="145" t="e">
        <f t="shared" si="17"/>
        <v>#VALUE!</v>
      </c>
      <c r="AU29" s="118"/>
      <c r="AV29" s="187" t="e">
        <f t="shared" si="4"/>
        <v>#VALUE!</v>
      </c>
      <c r="AW29" s="185" t="e">
        <f t="shared" si="27"/>
        <v>#VALUE!</v>
      </c>
      <c r="AX29" s="185" t="e">
        <f t="shared" si="27"/>
        <v>#VALUE!</v>
      </c>
      <c r="AY29" s="185" t="e">
        <f t="shared" si="27"/>
        <v>#VALUE!</v>
      </c>
      <c r="AZ29" s="185" t="e">
        <f t="shared" si="27"/>
        <v>#VALUE!</v>
      </c>
      <c r="BA29" s="185" t="e">
        <f t="shared" si="27"/>
        <v>#VALUE!</v>
      </c>
      <c r="BB29" s="185" t="e">
        <f t="shared" si="27"/>
        <v>#VALUE!</v>
      </c>
      <c r="BC29" s="185" t="e">
        <f t="shared" si="27"/>
        <v>#VALUE!</v>
      </c>
      <c r="BD29" s="185" t="e">
        <f t="shared" si="27"/>
        <v>#VALUE!</v>
      </c>
      <c r="BE29" s="185" t="e">
        <f t="shared" si="27"/>
        <v>#VALUE!</v>
      </c>
      <c r="BF29" s="146"/>
      <c r="BG29" s="181" t="e">
        <f t="shared" si="6"/>
        <v>#VALUE!</v>
      </c>
      <c r="BH29" s="145" t="e">
        <f t="shared" si="19"/>
        <v>#VALUE!</v>
      </c>
      <c r="BI29" s="145" t="e">
        <f t="shared" si="20"/>
        <v>#VALUE!</v>
      </c>
      <c r="BJ29" s="118"/>
      <c r="BK29" s="187" t="e">
        <f t="shared" si="7"/>
        <v>#VALUE!</v>
      </c>
      <c r="BL29" s="185" t="e">
        <f t="shared" si="25"/>
        <v>#VALUE!</v>
      </c>
      <c r="BM29" s="185" t="e">
        <f t="shared" si="25"/>
        <v>#VALUE!</v>
      </c>
      <c r="BN29" s="185" t="e">
        <f t="shared" si="25"/>
        <v>#VALUE!</v>
      </c>
      <c r="BO29" s="185" t="e">
        <f t="shared" si="25"/>
        <v>#VALUE!</v>
      </c>
      <c r="BP29" s="185" t="e">
        <f t="shared" si="25"/>
        <v>#VALUE!</v>
      </c>
      <c r="BQ29" s="185" t="e">
        <f t="shared" si="25"/>
        <v>#VALUE!</v>
      </c>
      <c r="BR29" s="185" t="e">
        <f t="shared" si="25"/>
        <v>#VALUE!</v>
      </c>
      <c r="BS29" s="185" t="e">
        <f t="shared" si="25"/>
        <v>#VALUE!</v>
      </c>
      <c r="BT29" s="185" t="e">
        <f t="shared" si="25"/>
        <v>#VALUE!</v>
      </c>
      <c r="BU29" s="119"/>
    </row>
    <row r="30" spans="1:73" ht="18" customHeight="1" x14ac:dyDescent="0.25">
      <c r="A30" s="117"/>
      <c r="B30" s="151" t="e">
        <f t="shared" si="21"/>
        <v>#VALUE!</v>
      </c>
      <c r="C30" s="118"/>
      <c r="D30" s="233" t="e">
        <f t="shared" si="9"/>
        <v>#VALUE!</v>
      </c>
      <c r="E30" s="233" t="e">
        <f t="shared" si="10"/>
        <v>#VALUE!</v>
      </c>
      <c r="F30" s="233" t="e">
        <f t="shared" si="11"/>
        <v>#VALUE!</v>
      </c>
      <c r="G30" s="118"/>
      <c r="H30" s="181" t="e">
        <f t="shared" si="22"/>
        <v>#VALUE!</v>
      </c>
      <c r="I30" s="145" t="e">
        <f t="shared" si="13"/>
        <v>#VALUE!</v>
      </c>
      <c r="J30" s="145" t="e">
        <f t="shared" si="14"/>
        <v>#VALUE!</v>
      </c>
      <c r="K30" s="118"/>
      <c r="L30" s="187" t="e">
        <f t="shared" si="0"/>
        <v>#VALUE!</v>
      </c>
      <c r="M30" s="185" t="e">
        <f t="shared" si="26"/>
        <v>#VALUE!</v>
      </c>
      <c r="N30" s="145" t="e">
        <f t="shared" si="26"/>
        <v>#VALUE!</v>
      </c>
      <c r="O30" s="145" t="e">
        <f t="shared" si="26"/>
        <v>#VALUE!</v>
      </c>
      <c r="P30" s="145" t="e">
        <f t="shared" si="26"/>
        <v>#VALUE!</v>
      </c>
      <c r="Q30" s="145" t="e">
        <f t="shared" si="26"/>
        <v>#VALUE!</v>
      </c>
      <c r="R30" s="145" t="e">
        <f t="shared" si="26"/>
        <v>#VALUE!</v>
      </c>
      <c r="S30" s="145" t="e">
        <f t="shared" si="26"/>
        <v>#VALUE!</v>
      </c>
      <c r="T30" s="145" t="e">
        <f t="shared" si="26"/>
        <v>#VALUE!</v>
      </c>
      <c r="U30" s="145" t="e">
        <f t="shared" si="26"/>
        <v>#VALUE!</v>
      </c>
      <c r="V30" s="145" t="e">
        <f t="shared" si="26"/>
        <v>#VALUE!</v>
      </c>
      <c r="W30" s="145" t="e">
        <f t="shared" si="26"/>
        <v>#VALUE!</v>
      </c>
      <c r="X30" s="145" t="e">
        <f t="shared" si="26"/>
        <v>#VALUE!</v>
      </c>
      <c r="Y30" s="145" t="e">
        <f t="shared" si="26"/>
        <v>#VALUE!</v>
      </c>
      <c r="Z30" s="145" t="e">
        <f t="shared" si="26"/>
        <v>#VALUE!</v>
      </c>
      <c r="AA30" s="145" t="e">
        <f t="shared" si="26"/>
        <v>#VALUE!</v>
      </c>
      <c r="AB30" s="145" t="e">
        <f t="shared" si="26"/>
        <v>#VALUE!</v>
      </c>
      <c r="AC30" s="145" t="e">
        <f t="shared" si="24"/>
        <v>#VALUE!</v>
      </c>
      <c r="AD30" s="145" t="e">
        <f t="shared" si="24"/>
        <v>#VALUE!</v>
      </c>
      <c r="AE30" s="145" t="e">
        <f t="shared" si="23"/>
        <v>#VALUE!</v>
      </c>
      <c r="AF30" s="145" t="e">
        <f t="shared" si="23"/>
        <v>#VALUE!</v>
      </c>
      <c r="AG30" s="145" t="e">
        <f t="shared" si="23"/>
        <v>#VALUE!</v>
      </c>
      <c r="AH30" s="145" t="e">
        <f t="shared" si="23"/>
        <v>#VALUE!</v>
      </c>
      <c r="AI30" s="145" t="e">
        <f t="shared" si="23"/>
        <v>#VALUE!</v>
      </c>
      <c r="AJ30" s="145" t="e">
        <f t="shared" si="23"/>
        <v>#VALUE!</v>
      </c>
      <c r="AK30" s="145" t="e">
        <f t="shared" si="23"/>
        <v>#VALUE!</v>
      </c>
      <c r="AL30" s="145" t="e">
        <f t="shared" si="23"/>
        <v>#VALUE!</v>
      </c>
      <c r="AM30" s="145" t="e">
        <f t="shared" si="23"/>
        <v>#VALUE!</v>
      </c>
      <c r="AN30" s="145" t="e">
        <f t="shared" si="23"/>
        <v>#VALUE!</v>
      </c>
      <c r="AO30" s="145" t="e">
        <f t="shared" si="23"/>
        <v>#VALUE!</v>
      </c>
      <c r="AP30" s="145" t="e">
        <f t="shared" si="23"/>
        <v>#VALUE!</v>
      </c>
      <c r="AQ30" s="146"/>
      <c r="AR30" s="181" t="e">
        <f t="shared" si="3"/>
        <v>#VALUE!</v>
      </c>
      <c r="AS30" s="145" t="e">
        <f t="shared" si="16"/>
        <v>#VALUE!</v>
      </c>
      <c r="AT30" s="145" t="e">
        <f t="shared" si="17"/>
        <v>#VALUE!</v>
      </c>
      <c r="AU30" s="118"/>
      <c r="AV30" s="187" t="e">
        <f t="shared" si="4"/>
        <v>#VALUE!</v>
      </c>
      <c r="AW30" s="185" t="e">
        <f t="shared" si="27"/>
        <v>#VALUE!</v>
      </c>
      <c r="AX30" s="185" t="e">
        <f t="shared" si="27"/>
        <v>#VALUE!</v>
      </c>
      <c r="AY30" s="185" t="e">
        <f t="shared" si="27"/>
        <v>#VALUE!</v>
      </c>
      <c r="AZ30" s="185" t="e">
        <f t="shared" si="27"/>
        <v>#VALUE!</v>
      </c>
      <c r="BA30" s="185" t="e">
        <f t="shared" si="27"/>
        <v>#VALUE!</v>
      </c>
      <c r="BB30" s="185" t="e">
        <f t="shared" si="27"/>
        <v>#VALUE!</v>
      </c>
      <c r="BC30" s="185" t="e">
        <f t="shared" si="27"/>
        <v>#VALUE!</v>
      </c>
      <c r="BD30" s="185" t="e">
        <f t="shared" si="27"/>
        <v>#VALUE!</v>
      </c>
      <c r="BE30" s="185" t="e">
        <f t="shared" si="27"/>
        <v>#VALUE!</v>
      </c>
      <c r="BF30" s="146"/>
      <c r="BG30" s="181" t="e">
        <f t="shared" si="6"/>
        <v>#VALUE!</v>
      </c>
      <c r="BH30" s="145" t="e">
        <f t="shared" si="19"/>
        <v>#VALUE!</v>
      </c>
      <c r="BI30" s="145" t="e">
        <f t="shared" si="20"/>
        <v>#VALUE!</v>
      </c>
      <c r="BJ30" s="118"/>
      <c r="BK30" s="187" t="e">
        <f t="shared" si="7"/>
        <v>#VALUE!</v>
      </c>
      <c r="BL30" s="185" t="e">
        <f t="shared" si="25"/>
        <v>#VALUE!</v>
      </c>
      <c r="BM30" s="185" t="e">
        <f t="shared" si="25"/>
        <v>#VALUE!</v>
      </c>
      <c r="BN30" s="185" t="e">
        <f t="shared" si="25"/>
        <v>#VALUE!</v>
      </c>
      <c r="BO30" s="185" t="e">
        <f t="shared" si="25"/>
        <v>#VALUE!</v>
      </c>
      <c r="BP30" s="185" t="e">
        <f t="shared" si="25"/>
        <v>#VALUE!</v>
      </c>
      <c r="BQ30" s="185" t="e">
        <f t="shared" si="25"/>
        <v>#VALUE!</v>
      </c>
      <c r="BR30" s="185" t="e">
        <f t="shared" si="25"/>
        <v>#VALUE!</v>
      </c>
      <c r="BS30" s="185" t="e">
        <f t="shared" si="25"/>
        <v>#VALUE!</v>
      </c>
      <c r="BT30" s="185" t="e">
        <f t="shared" si="25"/>
        <v>#VALUE!</v>
      </c>
      <c r="BU30" s="119"/>
    </row>
    <row r="31" spans="1:73" ht="18" customHeight="1" x14ac:dyDescent="0.25">
      <c r="A31" s="117"/>
      <c r="B31" s="151" t="e">
        <f t="shared" si="21"/>
        <v>#VALUE!</v>
      </c>
      <c r="C31" s="118"/>
      <c r="D31" s="233" t="e">
        <f t="shared" si="9"/>
        <v>#VALUE!</v>
      </c>
      <c r="E31" s="233" t="e">
        <f t="shared" si="10"/>
        <v>#VALUE!</v>
      </c>
      <c r="F31" s="233" t="e">
        <f t="shared" si="11"/>
        <v>#VALUE!</v>
      </c>
      <c r="G31" s="118"/>
      <c r="H31" s="181" t="e">
        <f t="shared" si="22"/>
        <v>#VALUE!</v>
      </c>
      <c r="I31" s="145" t="e">
        <f t="shared" si="13"/>
        <v>#VALUE!</v>
      </c>
      <c r="J31" s="145" t="e">
        <f t="shared" si="14"/>
        <v>#VALUE!</v>
      </c>
      <c r="K31" s="118"/>
      <c r="L31" s="187" t="e">
        <f t="shared" si="0"/>
        <v>#VALUE!</v>
      </c>
      <c r="M31" s="185" t="e">
        <f t="shared" si="26"/>
        <v>#VALUE!</v>
      </c>
      <c r="N31" s="145" t="e">
        <f t="shared" si="26"/>
        <v>#VALUE!</v>
      </c>
      <c r="O31" s="145" t="e">
        <f t="shared" si="26"/>
        <v>#VALUE!</v>
      </c>
      <c r="P31" s="145" t="e">
        <f t="shared" si="26"/>
        <v>#VALUE!</v>
      </c>
      <c r="Q31" s="145" t="e">
        <f t="shared" si="26"/>
        <v>#VALUE!</v>
      </c>
      <c r="R31" s="145" t="e">
        <f t="shared" si="26"/>
        <v>#VALUE!</v>
      </c>
      <c r="S31" s="145" t="e">
        <f t="shared" si="26"/>
        <v>#VALUE!</v>
      </c>
      <c r="T31" s="145" t="e">
        <f t="shared" si="26"/>
        <v>#VALUE!</v>
      </c>
      <c r="U31" s="145" t="e">
        <f t="shared" si="26"/>
        <v>#VALUE!</v>
      </c>
      <c r="V31" s="145" t="e">
        <f t="shared" si="26"/>
        <v>#VALUE!</v>
      </c>
      <c r="W31" s="145" t="e">
        <f t="shared" si="26"/>
        <v>#VALUE!</v>
      </c>
      <c r="X31" s="145" t="e">
        <f t="shared" si="26"/>
        <v>#VALUE!</v>
      </c>
      <c r="Y31" s="145" t="e">
        <f t="shared" si="26"/>
        <v>#VALUE!</v>
      </c>
      <c r="Z31" s="145" t="e">
        <f t="shared" si="26"/>
        <v>#VALUE!</v>
      </c>
      <c r="AA31" s="145" t="e">
        <f t="shared" si="26"/>
        <v>#VALUE!</v>
      </c>
      <c r="AB31" s="145" t="e">
        <f t="shared" si="26"/>
        <v>#VALUE!</v>
      </c>
      <c r="AC31" s="145" t="e">
        <f t="shared" si="24"/>
        <v>#VALUE!</v>
      </c>
      <c r="AD31" s="145" t="e">
        <f t="shared" si="24"/>
        <v>#VALUE!</v>
      </c>
      <c r="AE31" s="145" t="e">
        <f t="shared" si="23"/>
        <v>#VALUE!</v>
      </c>
      <c r="AF31" s="145" t="e">
        <f t="shared" si="23"/>
        <v>#VALUE!</v>
      </c>
      <c r="AG31" s="145" t="e">
        <f t="shared" si="23"/>
        <v>#VALUE!</v>
      </c>
      <c r="AH31" s="145" t="e">
        <f t="shared" si="23"/>
        <v>#VALUE!</v>
      </c>
      <c r="AI31" s="145" t="e">
        <f t="shared" si="23"/>
        <v>#VALUE!</v>
      </c>
      <c r="AJ31" s="145" t="e">
        <f t="shared" si="23"/>
        <v>#VALUE!</v>
      </c>
      <c r="AK31" s="145" t="e">
        <f t="shared" si="23"/>
        <v>#VALUE!</v>
      </c>
      <c r="AL31" s="145" t="e">
        <f t="shared" si="23"/>
        <v>#VALUE!</v>
      </c>
      <c r="AM31" s="145" t="e">
        <f t="shared" si="23"/>
        <v>#VALUE!</v>
      </c>
      <c r="AN31" s="145" t="e">
        <f t="shared" si="23"/>
        <v>#VALUE!</v>
      </c>
      <c r="AO31" s="145" t="e">
        <f t="shared" si="23"/>
        <v>#VALUE!</v>
      </c>
      <c r="AP31" s="145" t="e">
        <f t="shared" si="23"/>
        <v>#VALUE!</v>
      </c>
      <c r="AQ31" s="146"/>
      <c r="AR31" s="181" t="e">
        <f t="shared" si="3"/>
        <v>#VALUE!</v>
      </c>
      <c r="AS31" s="145" t="e">
        <f t="shared" si="16"/>
        <v>#VALUE!</v>
      </c>
      <c r="AT31" s="145" t="e">
        <f t="shared" si="17"/>
        <v>#VALUE!</v>
      </c>
      <c r="AU31" s="118"/>
      <c r="AV31" s="187" t="e">
        <f t="shared" si="4"/>
        <v>#VALUE!</v>
      </c>
      <c r="AW31" s="185" t="e">
        <f t="shared" si="27"/>
        <v>#VALUE!</v>
      </c>
      <c r="AX31" s="185" t="e">
        <f t="shared" si="27"/>
        <v>#VALUE!</v>
      </c>
      <c r="AY31" s="185" t="e">
        <f t="shared" si="27"/>
        <v>#VALUE!</v>
      </c>
      <c r="AZ31" s="185" t="e">
        <f t="shared" si="27"/>
        <v>#VALUE!</v>
      </c>
      <c r="BA31" s="185" t="e">
        <f t="shared" si="27"/>
        <v>#VALUE!</v>
      </c>
      <c r="BB31" s="185" t="e">
        <f t="shared" si="27"/>
        <v>#VALUE!</v>
      </c>
      <c r="BC31" s="185" t="e">
        <f t="shared" si="27"/>
        <v>#VALUE!</v>
      </c>
      <c r="BD31" s="185" t="e">
        <f t="shared" si="27"/>
        <v>#VALUE!</v>
      </c>
      <c r="BE31" s="185" t="e">
        <f t="shared" si="27"/>
        <v>#VALUE!</v>
      </c>
      <c r="BF31" s="146"/>
      <c r="BG31" s="181" t="e">
        <f t="shared" si="6"/>
        <v>#VALUE!</v>
      </c>
      <c r="BH31" s="145" t="e">
        <f t="shared" si="19"/>
        <v>#VALUE!</v>
      </c>
      <c r="BI31" s="145" t="e">
        <f t="shared" si="20"/>
        <v>#VALUE!</v>
      </c>
      <c r="BJ31" s="118"/>
      <c r="BK31" s="187" t="e">
        <f t="shared" si="7"/>
        <v>#VALUE!</v>
      </c>
      <c r="BL31" s="185" t="e">
        <f t="shared" si="25"/>
        <v>#VALUE!</v>
      </c>
      <c r="BM31" s="185" t="e">
        <f t="shared" si="25"/>
        <v>#VALUE!</v>
      </c>
      <c r="BN31" s="185" t="e">
        <f t="shared" si="25"/>
        <v>#VALUE!</v>
      </c>
      <c r="BO31" s="185" t="e">
        <f t="shared" si="25"/>
        <v>#VALUE!</v>
      </c>
      <c r="BP31" s="185" t="e">
        <f t="shared" si="25"/>
        <v>#VALUE!</v>
      </c>
      <c r="BQ31" s="185" t="e">
        <f t="shared" si="25"/>
        <v>#VALUE!</v>
      </c>
      <c r="BR31" s="185" t="e">
        <f t="shared" si="25"/>
        <v>#VALUE!</v>
      </c>
      <c r="BS31" s="185" t="e">
        <f t="shared" si="25"/>
        <v>#VALUE!</v>
      </c>
      <c r="BT31" s="185" t="e">
        <f t="shared" si="25"/>
        <v>#VALUE!</v>
      </c>
      <c r="BU31" s="119"/>
    </row>
    <row r="32" spans="1:73" ht="18" customHeight="1" x14ac:dyDescent="0.25">
      <c r="A32" s="117"/>
      <c r="B32" s="151" t="e">
        <f t="shared" si="21"/>
        <v>#VALUE!</v>
      </c>
      <c r="C32" s="118"/>
      <c r="D32" s="233" t="e">
        <f t="shared" si="9"/>
        <v>#VALUE!</v>
      </c>
      <c r="E32" s="233" t="e">
        <f t="shared" si="10"/>
        <v>#VALUE!</v>
      </c>
      <c r="F32" s="233" t="e">
        <f t="shared" si="11"/>
        <v>#VALUE!</v>
      </c>
      <c r="G32" s="118"/>
      <c r="H32" s="181" t="e">
        <f t="shared" si="22"/>
        <v>#VALUE!</v>
      </c>
      <c r="I32" s="145" t="e">
        <f t="shared" si="13"/>
        <v>#VALUE!</v>
      </c>
      <c r="J32" s="145" t="e">
        <f t="shared" si="14"/>
        <v>#VALUE!</v>
      </c>
      <c r="K32" s="118"/>
      <c r="L32" s="187" t="e">
        <f t="shared" si="0"/>
        <v>#VALUE!</v>
      </c>
      <c r="M32" s="185" t="e">
        <f t="shared" si="26"/>
        <v>#VALUE!</v>
      </c>
      <c r="N32" s="145" t="e">
        <f t="shared" si="26"/>
        <v>#VALUE!</v>
      </c>
      <c r="O32" s="145" t="e">
        <f t="shared" si="26"/>
        <v>#VALUE!</v>
      </c>
      <c r="P32" s="145" t="e">
        <f t="shared" si="26"/>
        <v>#VALUE!</v>
      </c>
      <c r="Q32" s="145" t="e">
        <f t="shared" si="26"/>
        <v>#VALUE!</v>
      </c>
      <c r="R32" s="145" t="e">
        <f t="shared" si="26"/>
        <v>#VALUE!</v>
      </c>
      <c r="S32" s="145" t="e">
        <f t="shared" si="26"/>
        <v>#VALUE!</v>
      </c>
      <c r="T32" s="145" t="e">
        <f t="shared" si="26"/>
        <v>#VALUE!</v>
      </c>
      <c r="U32" s="145" t="e">
        <f t="shared" si="26"/>
        <v>#VALUE!</v>
      </c>
      <c r="V32" s="145" t="e">
        <f t="shared" si="26"/>
        <v>#VALUE!</v>
      </c>
      <c r="W32" s="145" t="e">
        <f t="shared" si="26"/>
        <v>#VALUE!</v>
      </c>
      <c r="X32" s="145" t="e">
        <f t="shared" si="26"/>
        <v>#VALUE!</v>
      </c>
      <c r="Y32" s="145" t="e">
        <f t="shared" si="26"/>
        <v>#VALUE!</v>
      </c>
      <c r="Z32" s="145" t="e">
        <f t="shared" si="26"/>
        <v>#VALUE!</v>
      </c>
      <c r="AA32" s="145" t="e">
        <f t="shared" si="26"/>
        <v>#VALUE!</v>
      </c>
      <c r="AB32" s="145" t="e">
        <f t="shared" si="26"/>
        <v>#VALUE!</v>
      </c>
      <c r="AC32" s="145" t="e">
        <f t="shared" si="24"/>
        <v>#VALUE!</v>
      </c>
      <c r="AD32" s="145" t="e">
        <f t="shared" si="24"/>
        <v>#VALUE!</v>
      </c>
      <c r="AE32" s="145" t="e">
        <f t="shared" si="23"/>
        <v>#VALUE!</v>
      </c>
      <c r="AF32" s="145" t="e">
        <f t="shared" si="23"/>
        <v>#VALUE!</v>
      </c>
      <c r="AG32" s="145" t="e">
        <f t="shared" si="23"/>
        <v>#VALUE!</v>
      </c>
      <c r="AH32" s="145" t="e">
        <f t="shared" si="23"/>
        <v>#VALUE!</v>
      </c>
      <c r="AI32" s="145" t="e">
        <f t="shared" si="23"/>
        <v>#VALUE!</v>
      </c>
      <c r="AJ32" s="145" t="e">
        <f t="shared" si="23"/>
        <v>#VALUE!</v>
      </c>
      <c r="AK32" s="145" t="e">
        <f t="shared" si="23"/>
        <v>#VALUE!</v>
      </c>
      <c r="AL32" s="145" t="e">
        <f t="shared" si="23"/>
        <v>#VALUE!</v>
      </c>
      <c r="AM32" s="145" t="e">
        <f t="shared" si="23"/>
        <v>#VALUE!</v>
      </c>
      <c r="AN32" s="145" t="e">
        <f t="shared" si="23"/>
        <v>#VALUE!</v>
      </c>
      <c r="AO32" s="145" t="e">
        <f t="shared" si="23"/>
        <v>#VALUE!</v>
      </c>
      <c r="AP32" s="145" t="e">
        <f t="shared" si="23"/>
        <v>#VALUE!</v>
      </c>
      <c r="AQ32" s="146"/>
      <c r="AR32" s="181" t="e">
        <f t="shared" si="3"/>
        <v>#VALUE!</v>
      </c>
      <c r="AS32" s="145" t="e">
        <f t="shared" si="16"/>
        <v>#VALUE!</v>
      </c>
      <c r="AT32" s="145" t="e">
        <f t="shared" si="17"/>
        <v>#VALUE!</v>
      </c>
      <c r="AU32" s="118"/>
      <c r="AV32" s="187" t="e">
        <f t="shared" si="4"/>
        <v>#VALUE!</v>
      </c>
      <c r="AW32" s="185" t="e">
        <f t="shared" si="27"/>
        <v>#VALUE!</v>
      </c>
      <c r="AX32" s="185" t="e">
        <f t="shared" si="27"/>
        <v>#VALUE!</v>
      </c>
      <c r="AY32" s="185" t="e">
        <f t="shared" si="27"/>
        <v>#VALUE!</v>
      </c>
      <c r="AZ32" s="185" t="e">
        <f t="shared" si="27"/>
        <v>#VALUE!</v>
      </c>
      <c r="BA32" s="185" t="e">
        <f t="shared" si="27"/>
        <v>#VALUE!</v>
      </c>
      <c r="BB32" s="185" t="e">
        <f t="shared" si="27"/>
        <v>#VALUE!</v>
      </c>
      <c r="BC32" s="185" t="e">
        <f t="shared" si="27"/>
        <v>#VALUE!</v>
      </c>
      <c r="BD32" s="185" t="e">
        <f t="shared" si="27"/>
        <v>#VALUE!</v>
      </c>
      <c r="BE32" s="185" t="e">
        <f t="shared" si="27"/>
        <v>#VALUE!</v>
      </c>
      <c r="BF32" s="146"/>
      <c r="BG32" s="181" t="e">
        <f t="shared" si="6"/>
        <v>#VALUE!</v>
      </c>
      <c r="BH32" s="145" t="e">
        <f t="shared" si="19"/>
        <v>#VALUE!</v>
      </c>
      <c r="BI32" s="145" t="e">
        <f t="shared" si="20"/>
        <v>#VALUE!</v>
      </c>
      <c r="BJ32" s="118"/>
      <c r="BK32" s="187" t="e">
        <f t="shared" si="7"/>
        <v>#VALUE!</v>
      </c>
      <c r="BL32" s="185" t="e">
        <f t="shared" si="25"/>
        <v>#VALUE!</v>
      </c>
      <c r="BM32" s="185" t="e">
        <f t="shared" si="25"/>
        <v>#VALUE!</v>
      </c>
      <c r="BN32" s="185" t="e">
        <f t="shared" si="25"/>
        <v>#VALUE!</v>
      </c>
      <c r="BO32" s="185" t="e">
        <f t="shared" si="25"/>
        <v>#VALUE!</v>
      </c>
      <c r="BP32" s="185" t="e">
        <f t="shared" si="25"/>
        <v>#VALUE!</v>
      </c>
      <c r="BQ32" s="185" t="e">
        <f t="shared" si="25"/>
        <v>#VALUE!</v>
      </c>
      <c r="BR32" s="185" t="e">
        <f t="shared" si="25"/>
        <v>#VALUE!</v>
      </c>
      <c r="BS32" s="185" t="e">
        <f t="shared" si="25"/>
        <v>#VALUE!</v>
      </c>
      <c r="BT32" s="185" t="e">
        <f t="shared" si="25"/>
        <v>#VALUE!</v>
      </c>
      <c r="BU32" s="119"/>
    </row>
    <row r="33" spans="1:73" ht="18" customHeight="1" x14ac:dyDescent="0.25">
      <c r="A33" s="117"/>
      <c r="B33" s="151" t="e">
        <f t="shared" si="21"/>
        <v>#VALUE!</v>
      </c>
      <c r="C33" s="118"/>
      <c r="D33" s="233" t="e">
        <f t="shared" si="9"/>
        <v>#VALUE!</v>
      </c>
      <c r="E33" s="233" t="e">
        <f t="shared" si="10"/>
        <v>#VALUE!</v>
      </c>
      <c r="F33" s="233" t="e">
        <f t="shared" si="11"/>
        <v>#VALUE!</v>
      </c>
      <c r="G33" s="118"/>
      <c r="H33" s="181" t="e">
        <f t="shared" si="22"/>
        <v>#VALUE!</v>
      </c>
      <c r="I33" s="145" t="e">
        <f t="shared" si="13"/>
        <v>#VALUE!</v>
      </c>
      <c r="J33" s="145" t="e">
        <f t="shared" si="14"/>
        <v>#VALUE!</v>
      </c>
      <c r="K33" s="118"/>
      <c r="L33" s="187" t="e">
        <f t="shared" si="0"/>
        <v>#VALUE!</v>
      </c>
      <c r="M33" s="185" t="e">
        <f t="shared" si="26"/>
        <v>#VALUE!</v>
      </c>
      <c r="N33" s="145" t="e">
        <f t="shared" si="26"/>
        <v>#VALUE!</v>
      </c>
      <c r="O33" s="145" t="e">
        <f t="shared" si="26"/>
        <v>#VALUE!</v>
      </c>
      <c r="P33" s="145" t="e">
        <f t="shared" si="26"/>
        <v>#VALUE!</v>
      </c>
      <c r="Q33" s="145" t="e">
        <f t="shared" si="26"/>
        <v>#VALUE!</v>
      </c>
      <c r="R33" s="145" t="e">
        <f t="shared" si="26"/>
        <v>#VALUE!</v>
      </c>
      <c r="S33" s="145" t="e">
        <f t="shared" si="26"/>
        <v>#VALUE!</v>
      </c>
      <c r="T33" s="145" t="e">
        <f t="shared" si="26"/>
        <v>#VALUE!</v>
      </c>
      <c r="U33" s="145" t="e">
        <f t="shared" si="26"/>
        <v>#VALUE!</v>
      </c>
      <c r="V33" s="145" t="e">
        <f t="shared" si="26"/>
        <v>#VALUE!</v>
      </c>
      <c r="W33" s="145" t="e">
        <f t="shared" si="26"/>
        <v>#VALUE!</v>
      </c>
      <c r="X33" s="145" t="e">
        <f t="shared" si="26"/>
        <v>#VALUE!</v>
      </c>
      <c r="Y33" s="145" t="e">
        <f t="shared" si="26"/>
        <v>#VALUE!</v>
      </c>
      <c r="Z33" s="145" t="e">
        <f t="shared" si="26"/>
        <v>#VALUE!</v>
      </c>
      <c r="AA33" s="145" t="e">
        <f t="shared" si="26"/>
        <v>#VALUE!</v>
      </c>
      <c r="AB33" s="145" t="e">
        <f t="shared" si="26"/>
        <v>#VALUE!</v>
      </c>
      <c r="AC33" s="145" t="e">
        <f t="shared" si="24"/>
        <v>#VALUE!</v>
      </c>
      <c r="AD33" s="145" t="e">
        <f t="shared" si="24"/>
        <v>#VALUE!</v>
      </c>
      <c r="AE33" s="145" t="e">
        <f t="shared" si="23"/>
        <v>#VALUE!</v>
      </c>
      <c r="AF33" s="145" t="e">
        <f t="shared" si="23"/>
        <v>#VALUE!</v>
      </c>
      <c r="AG33" s="145" t="e">
        <f t="shared" si="23"/>
        <v>#VALUE!</v>
      </c>
      <c r="AH33" s="145" t="e">
        <f t="shared" si="23"/>
        <v>#VALUE!</v>
      </c>
      <c r="AI33" s="145" t="e">
        <f t="shared" si="23"/>
        <v>#VALUE!</v>
      </c>
      <c r="AJ33" s="145" t="e">
        <f t="shared" si="23"/>
        <v>#VALUE!</v>
      </c>
      <c r="AK33" s="145" t="e">
        <f t="shared" si="23"/>
        <v>#VALUE!</v>
      </c>
      <c r="AL33" s="145" t="e">
        <f t="shared" si="23"/>
        <v>#VALUE!</v>
      </c>
      <c r="AM33" s="145" t="e">
        <f t="shared" si="23"/>
        <v>#VALUE!</v>
      </c>
      <c r="AN33" s="145" t="e">
        <f t="shared" si="23"/>
        <v>#VALUE!</v>
      </c>
      <c r="AO33" s="145" t="e">
        <f t="shared" si="23"/>
        <v>#VALUE!</v>
      </c>
      <c r="AP33" s="145" t="e">
        <f t="shared" si="23"/>
        <v>#VALUE!</v>
      </c>
      <c r="AQ33" s="146"/>
      <c r="AR33" s="181" t="e">
        <f t="shared" si="3"/>
        <v>#VALUE!</v>
      </c>
      <c r="AS33" s="145" t="e">
        <f t="shared" si="16"/>
        <v>#VALUE!</v>
      </c>
      <c r="AT33" s="145" t="e">
        <f t="shared" si="17"/>
        <v>#VALUE!</v>
      </c>
      <c r="AU33" s="118"/>
      <c r="AV33" s="187" t="e">
        <f t="shared" si="4"/>
        <v>#VALUE!</v>
      </c>
      <c r="AW33" s="185" t="e">
        <f t="shared" si="27"/>
        <v>#VALUE!</v>
      </c>
      <c r="AX33" s="185" t="e">
        <f t="shared" si="27"/>
        <v>#VALUE!</v>
      </c>
      <c r="AY33" s="185" t="e">
        <f t="shared" si="27"/>
        <v>#VALUE!</v>
      </c>
      <c r="AZ33" s="185" t="e">
        <f t="shared" si="27"/>
        <v>#VALUE!</v>
      </c>
      <c r="BA33" s="185" t="e">
        <f t="shared" si="27"/>
        <v>#VALUE!</v>
      </c>
      <c r="BB33" s="185" t="e">
        <f t="shared" si="27"/>
        <v>#VALUE!</v>
      </c>
      <c r="BC33" s="185" t="e">
        <f t="shared" si="27"/>
        <v>#VALUE!</v>
      </c>
      <c r="BD33" s="185" t="e">
        <f t="shared" si="27"/>
        <v>#VALUE!</v>
      </c>
      <c r="BE33" s="185" t="e">
        <f t="shared" si="27"/>
        <v>#VALUE!</v>
      </c>
      <c r="BF33" s="146"/>
      <c r="BG33" s="181" t="e">
        <f t="shared" si="6"/>
        <v>#VALUE!</v>
      </c>
      <c r="BH33" s="145" t="e">
        <f t="shared" si="19"/>
        <v>#VALUE!</v>
      </c>
      <c r="BI33" s="145" t="e">
        <f t="shared" si="20"/>
        <v>#VALUE!</v>
      </c>
      <c r="BJ33" s="118"/>
      <c r="BK33" s="187" t="e">
        <f t="shared" si="7"/>
        <v>#VALUE!</v>
      </c>
      <c r="BL33" s="185" t="e">
        <f t="shared" si="25"/>
        <v>#VALUE!</v>
      </c>
      <c r="BM33" s="185" t="e">
        <f t="shared" si="25"/>
        <v>#VALUE!</v>
      </c>
      <c r="BN33" s="185" t="e">
        <f t="shared" si="25"/>
        <v>#VALUE!</v>
      </c>
      <c r="BO33" s="185" t="e">
        <f t="shared" si="25"/>
        <v>#VALUE!</v>
      </c>
      <c r="BP33" s="185" t="e">
        <f t="shared" si="25"/>
        <v>#VALUE!</v>
      </c>
      <c r="BQ33" s="185" t="e">
        <f t="shared" si="25"/>
        <v>#VALUE!</v>
      </c>
      <c r="BR33" s="185" t="e">
        <f t="shared" si="25"/>
        <v>#VALUE!</v>
      </c>
      <c r="BS33" s="185" t="e">
        <f t="shared" si="25"/>
        <v>#VALUE!</v>
      </c>
      <c r="BT33" s="185" t="e">
        <f t="shared" si="25"/>
        <v>#VALUE!</v>
      </c>
      <c r="BU33" s="119"/>
    </row>
    <row r="34" spans="1:73" ht="18" customHeight="1" x14ac:dyDescent="0.25">
      <c r="A34" s="117"/>
      <c r="B34" s="151" t="e">
        <f t="shared" si="21"/>
        <v>#VALUE!</v>
      </c>
      <c r="C34" s="118"/>
      <c r="D34" s="233" t="e">
        <f t="shared" si="9"/>
        <v>#VALUE!</v>
      </c>
      <c r="E34" s="233" t="e">
        <f t="shared" si="10"/>
        <v>#VALUE!</v>
      </c>
      <c r="F34" s="233" t="e">
        <f t="shared" si="11"/>
        <v>#VALUE!</v>
      </c>
      <c r="G34" s="118"/>
      <c r="H34" s="181" t="e">
        <f t="shared" si="22"/>
        <v>#VALUE!</v>
      </c>
      <c r="I34" s="145" t="e">
        <f t="shared" si="13"/>
        <v>#VALUE!</v>
      </c>
      <c r="J34" s="145" t="e">
        <f t="shared" si="14"/>
        <v>#VALUE!</v>
      </c>
      <c r="K34" s="118"/>
      <c r="L34" s="187" t="e">
        <f t="shared" si="0"/>
        <v>#VALUE!</v>
      </c>
      <c r="M34" s="185" t="e">
        <f t="shared" si="26"/>
        <v>#VALUE!</v>
      </c>
      <c r="N34" s="145" t="e">
        <f t="shared" si="26"/>
        <v>#VALUE!</v>
      </c>
      <c r="O34" s="145" t="e">
        <f t="shared" si="26"/>
        <v>#VALUE!</v>
      </c>
      <c r="P34" s="145" t="e">
        <f t="shared" si="26"/>
        <v>#VALUE!</v>
      </c>
      <c r="Q34" s="145" t="e">
        <f t="shared" si="26"/>
        <v>#VALUE!</v>
      </c>
      <c r="R34" s="145" t="e">
        <f t="shared" si="26"/>
        <v>#VALUE!</v>
      </c>
      <c r="S34" s="145" t="e">
        <f t="shared" si="26"/>
        <v>#VALUE!</v>
      </c>
      <c r="T34" s="145" t="e">
        <f t="shared" si="26"/>
        <v>#VALUE!</v>
      </c>
      <c r="U34" s="145" t="e">
        <f t="shared" si="26"/>
        <v>#VALUE!</v>
      </c>
      <c r="V34" s="145" t="e">
        <f t="shared" si="26"/>
        <v>#VALUE!</v>
      </c>
      <c r="W34" s="145" t="e">
        <f t="shared" si="26"/>
        <v>#VALUE!</v>
      </c>
      <c r="X34" s="145" t="e">
        <f t="shared" si="26"/>
        <v>#VALUE!</v>
      </c>
      <c r="Y34" s="145" t="e">
        <f t="shared" si="26"/>
        <v>#VALUE!</v>
      </c>
      <c r="Z34" s="145" t="e">
        <f t="shared" si="26"/>
        <v>#VALUE!</v>
      </c>
      <c r="AA34" s="145" t="e">
        <f t="shared" si="26"/>
        <v>#VALUE!</v>
      </c>
      <c r="AB34" s="145" t="e">
        <f t="shared" si="26"/>
        <v>#VALUE!</v>
      </c>
      <c r="AC34" s="145" t="e">
        <f t="shared" si="24"/>
        <v>#VALUE!</v>
      </c>
      <c r="AD34" s="145" t="e">
        <f t="shared" si="24"/>
        <v>#VALUE!</v>
      </c>
      <c r="AE34" s="145" t="e">
        <f t="shared" si="23"/>
        <v>#VALUE!</v>
      </c>
      <c r="AF34" s="145" t="e">
        <f t="shared" si="23"/>
        <v>#VALUE!</v>
      </c>
      <c r="AG34" s="145" t="e">
        <f t="shared" si="23"/>
        <v>#VALUE!</v>
      </c>
      <c r="AH34" s="145" t="e">
        <f t="shared" si="23"/>
        <v>#VALUE!</v>
      </c>
      <c r="AI34" s="145" t="e">
        <f t="shared" si="23"/>
        <v>#VALUE!</v>
      </c>
      <c r="AJ34" s="145" t="e">
        <f t="shared" si="23"/>
        <v>#VALUE!</v>
      </c>
      <c r="AK34" s="145" t="e">
        <f t="shared" si="23"/>
        <v>#VALUE!</v>
      </c>
      <c r="AL34" s="145" t="e">
        <f t="shared" si="23"/>
        <v>#VALUE!</v>
      </c>
      <c r="AM34" s="145" t="e">
        <f t="shared" si="23"/>
        <v>#VALUE!</v>
      </c>
      <c r="AN34" s="145" t="e">
        <f t="shared" si="23"/>
        <v>#VALUE!</v>
      </c>
      <c r="AO34" s="145" t="e">
        <f t="shared" si="23"/>
        <v>#VALUE!</v>
      </c>
      <c r="AP34" s="145" t="e">
        <f t="shared" si="23"/>
        <v>#VALUE!</v>
      </c>
      <c r="AQ34" s="146"/>
      <c r="AR34" s="181" t="e">
        <f t="shared" si="3"/>
        <v>#VALUE!</v>
      </c>
      <c r="AS34" s="145" t="e">
        <f t="shared" si="16"/>
        <v>#VALUE!</v>
      </c>
      <c r="AT34" s="145" t="e">
        <f t="shared" si="17"/>
        <v>#VALUE!</v>
      </c>
      <c r="AU34" s="118"/>
      <c r="AV34" s="187" t="e">
        <f t="shared" si="4"/>
        <v>#VALUE!</v>
      </c>
      <c r="AW34" s="185" t="e">
        <f t="shared" si="27"/>
        <v>#VALUE!</v>
      </c>
      <c r="AX34" s="185" t="e">
        <f t="shared" si="27"/>
        <v>#VALUE!</v>
      </c>
      <c r="AY34" s="185" t="e">
        <f t="shared" si="27"/>
        <v>#VALUE!</v>
      </c>
      <c r="AZ34" s="185" t="e">
        <f t="shared" si="27"/>
        <v>#VALUE!</v>
      </c>
      <c r="BA34" s="185" t="e">
        <f t="shared" si="27"/>
        <v>#VALUE!</v>
      </c>
      <c r="BB34" s="185" t="e">
        <f t="shared" si="27"/>
        <v>#VALUE!</v>
      </c>
      <c r="BC34" s="185" t="e">
        <f t="shared" si="27"/>
        <v>#VALUE!</v>
      </c>
      <c r="BD34" s="185" t="e">
        <f t="shared" si="27"/>
        <v>#VALUE!</v>
      </c>
      <c r="BE34" s="185" t="e">
        <f t="shared" si="27"/>
        <v>#VALUE!</v>
      </c>
      <c r="BF34" s="146"/>
      <c r="BG34" s="181" t="e">
        <f t="shared" si="6"/>
        <v>#VALUE!</v>
      </c>
      <c r="BH34" s="145" t="e">
        <f t="shared" si="19"/>
        <v>#VALUE!</v>
      </c>
      <c r="BI34" s="145" t="e">
        <f t="shared" si="20"/>
        <v>#VALUE!</v>
      </c>
      <c r="BJ34" s="118"/>
      <c r="BK34" s="187" t="e">
        <f t="shared" si="7"/>
        <v>#VALUE!</v>
      </c>
      <c r="BL34" s="185" t="e">
        <f t="shared" si="25"/>
        <v>#VALUE!</v>
      </c>
      <c r="BM34" s="185" t="e">
        <f t="shared" si="25"/>
        <v>#VALUE!</v>
      </c>
      <c r="BN34" s="185" t="e">
        <f t="shared" si="25"/>
        <v>#VALUE!</v>
      </c>
      <c r="BO34" s="185" t="e">
        <f t="shared" si="25"/>
        <v>#VALUE!</v>
      </c>
      <c r="BP34" s="185" t="e">
        <f t="shared" si="25"/>
        <v>#VALUE!</v>
      </c>
      <c r="BQ34" s="185" t="e">
        <f t="shared" si="25"/>
        <v>#VALUE!</v>
      </c>
      <c r="BR34" s="185" t="e">
        <f t="shared" si="25"/>
        <v>#VALUE!</v>
      </c>
      <c r="BS34" s="185" t="e">
        <f t="shared" si="25"/>
        <v>#VALUE!</v>
      </c>
      <c r="BT34" s="185" t="e">
        <f t="shared" si="25"/>
        <v>#VALUE!</v>
      </c>
      <c r="BU34" s="119"/>
    </row>
    <row r="35" spans="1:73" ht="18" customHeight="1" x14ac:dyDescent="0.25">
      <c r="A35" s="117"/>
      <c r="B35" s="151" t="e">
        <f t="shared" si="21"/>
        <v>#VALUE!</v>
      </c>
      <c r="C35" s="118"/>
      <c r="D35" s="233" t="e">
        <f t="shared" si="9"/>
        <v>#VALUE!</v>
      </c>
      <c r="E35" s="233" t="e">
        <f t="shared" si="10"/>
        <v>#VALUE!</v>
      </c>
      <c r="F35" s="233" t="e">
        <f t="shared" si="11"/>
        <v>#VALUE!</v>
      </c>
      <c r="G35" s="118"/>
      <c r="H35" s="181" t="e">
        <f t="shared" si="22"/>
        <v>#VALUE!</v>
      </c>
      <c r="I35" s="145" t="e">
        <f t="shared" si="13"/>
        <v>#VALUE!</v>
      </c>
      <c r="J35" s="145" t="e">
        <f t="shared" si="14"/>
        <v>#VALUE!</v>
      </c>
      <c r="K35" s="118"/>
      <c r="L35" s="187" t="e">
        <f t="shared" si="0"/>
        <v>#VALUE!</v>
      </c>
      <c r="M35" s="185" t="e">
        <f t="shared" si="26"/>
        <v>#VALUE!</v>
      </c>
      <c r="N35" s="145" t="e">
        <f t="shared" si="26"/>
        <v>#VALUE!</v>
      </c>
      <c r="O35" s="145" t="e">
        <f t="shared" si="26"/>
        <v>#VALUE!</v>
      </c>
      <c r="P35" s="145" t="e">
        <f t="shared" si="26"/>
        <v>#VALUE!</v>
      </c>
      <c r="Q35" s="145" t="e">
        <f t="shared" si="26"/>
        <v>#VALUE!</v>
      </c>
      <c r="R35" s="145" t="e">
        <f t="shared" si="26"/>
        <v>#VALUE!</v>
      </c>
      <c r="S35" s="145" t="e">
        <f t="shared" si="26"/>
        <v>#VALUE!</v>
      </c>
      <c r="T35" s="145" t="e">
        <f t="shared" si="26"/>
        <v>#VALUE!</v>
      </c>
      <c r="U35" s="145" t="e">
        <f t="shared" si="26"/>
        <v>#VALUE!</v>
      </c>
      <c r="V35" s="145" t="e">
        <f t="shared" si="26"/>
        <v>#VALUE!</v>
      </c>
      <c r="W35" s="145" t="e">
        <f t="shared" si="26"/>
        <v>#VALUE!</v>
      </c>
      <c r="X35" s="145" t="e">
        <f t="shared" si="26"/>
        <v>#VALUE!</v>
      </c>
      <c r="Y35" s="145" t="e">
        <f t="shared" si="26"/>
        <v>#VALUE!</v>
      </c>
      <c r="Z35" s="145" t="e">
        <f t="shared" si="26"/>
        <v>#VALUE!</v>
      </c>
      <c r="AA35" s="145" t="e">
        <f t="shared" si="26"/>
        <v>#VALUE!</v>
      </c>
      <c r="AB35" s="145" t="e">
        <f t="shared" si="26"/>
        <v>#VALUE!</v>
      </c>
      <c r="AC35" s="145" t="e">
        <f t="shared" si="24"/>
        <v>#VALUE!</v>
      </c>
      <c r="AD35" s="145" t="e">
        <f t="shared" si="24"/>
        <v>#VALUE!</v>
      </c>
      <c r="AE35" s="145" t="e">
        <f t="shared" si="23"/>
        <v>#VALUE!</v>
      </c>
      <c r="AF35" s="145" t="e">
        <f t="shared" si="23"/>
        <v>#VALUE!</v>
      </c>
      <c r="AG35" s="145" t="e">
        <f t="shared" si="23"/>
        <v>#VALUE!</v>
      </c>
      <c r="AH35" s="145" t="e">
        <f t="shared" si="23"/>
        <v>#VALUE!</v>
      </c>
      <c r="AI35" s="145" t="e">
        <f t="shared" si="23"/>
        <v>#VALUE!</v>
      </c>
      <c r="AJ35" s="145" t="e">
        <f t="shared" si="23"/>
        <v>#VALUE!</v>
      </c>
      <c r="AK35" s="145" t="e">
        <f t="shared" si="23"/>
        <v>#VALUE!</v>
      </c>
      <c r="AL35" s="145" t="e">
        <f t="shared" si="23"/>
        <v>#VALUE!</v>
      </c>
      <c r="AM35" s="145" t="e">
        <f t="shared" si="23"/>
        <v>#VALUE!</v>
      </c>
      <c r="AN35" s="145" t="e">
        <f t="shared" si="23"/>
        <v>#VALUE!</v>
      </c>
      <c r="AO35" s="145" t="e">
        <f t="shared" si="23"/>
        <v>#VALUE!</v>
      </c>
      <c r="AP35" s="145" t="e">
        <f t="shared" si="23"/>
        <v>#VALUE!</v>
      </c>
      <c r="AQ35" s="146"/>
      <c r="AR35" s="181" t="e">
        <f t="shared" si="3"/>
        <v>#VALUE!</v>
      </c>
      <c r="AS35" s="145" t="e">
        <f t="shared" si="16"/>
        <v>#VALUE!</v>
      </c>
      <c r="AT35" s="145" t="e">
        <f t="shared" si="17"/>
        <v>#VALUE!</v>
      </c>
      <c r="AU35" s="118"/>
      <c r="AV35" s="187" t="e">
        <f t="shared" si="4"/>
        <v>#VALUE!</v>
      </c>
      <c r="AW35" s="185" t="e">
        <f t="shared" si="27"/>
        <v>#VALUE!</v>
      </c>
      <c r="AX35" s="185" t="e">
        <f t="shared" si="27"/>
        <v>#VALUE!</v>
      </c>
      <c r="AY35" s="185" t="e">
        <f t="shared" si="27"/>
        <v>#VALUE!</v>
      </c>
      <c r="AZ35" s="185" t="e">
        <f t="shared" si="27"/>
        <v>#VALUE!</v>
      </c>
      <c r="BA35" s="185" t="e">
        <f t="shared" si="27"/>
        <v>#VALUE!</v>
      </c>
      <c r="BB35" s="185" t="e">
        <f t="shared" si="27"/>
        <v>#VALUE!</v>
      </c>
      <c r="BC35" s="185" t="e">
        <f t="shared" si="27"/>
        <v>#VALUE!</v>
      </c>
      <c r="BD35" s="185" t="e">
        <f t="shared" si="27"/>
        <v>#VALUE!</v>
      </c>
      <c r="BE35" s="185" t="e">
        <f t="shared" si="27"/>
        <v>#VALUE!</v>
      </c>
      <c r="BF35" s="146"/>
      <c r="BG35" s="181" t="e">
        <f t="shared" si="6"/>
        <v>#VALUE!</v>
      </c>
      <c r="BH35" s="145" t="e">
        <f t="shared" si="19"/>
        <v>#VALUE!</v>
      </c>
      <c r="BI35" s="145" t="e">
        <f t="shared" si="20"/>
        <v>#VALUE!</v>
      </c>
      <c r="BJ35" s="118"/>
      <c r="BK35" s="187" t="e">
        <f t="shared" si="7"/>
        <v>#VALUE!</v>
      </c>
      <c r="BL35" s="185" t="e">
        <f t="shared" si="25"/>
        <v>#VALUE!</v>
      </c>
      <c r="BM35" s="185" t="e">
        <f t="shared" si="25"/>
        <v>#VALUE!</v>
      </c>
      <c r="BN35" s="185" t="e">
        <f t="shared" si="25"/>
        <v>#VALUE!</v>
      </c>
      <c r="BO35" s="185" t="e">
        <f t="shared" si="25"/>
        <v>#VALUE!</v>
      </c>
      <c r="BP35" s="185" t="e">
        <f t="shared" si="25"/>
        <v>#VALUE!</v>
      </c>
      <c r="BQ35" s="185" t="e">
        <f t="shared" si="25"/>
        <v>#VALUE!</v>
      </c>
      <c r="BR35" s="185" t="e">
        <f t="shared" si="25"/>
        <v>#VALUE!</v>
      </c>
      <c r="BS35" s="185" t="e">
        <f t="shared" si="25"/>
        <v>#VALUE!</v>
      </c>
      <c r="BT35" s="185" t="e">
        <f t="shared" si="25"/>
        <v>#VALUE!</v>
      </c>
      <c r="BU35" s="119"/>
    </row>
    <row r="36" spans="1:73" ht="18" customHeight="1" x14ac:dyDescent="0.25">
      <c r="A36" s="117"/>
      <c r="B36" s="151" t="e">
        <f t="shared" si="21"/>
        <v>#VALUE!</v>
      </c>
      <c r="C36" s="118"/>
      <c r="D36" s="233" t="e">
        <f t="shared" si="9"/>
        <v>#VALUE!</v>
      </c>
      <c r="E36" s="233" t="e">
        <f t="shared" si="10"/>
        <v>#VALUE!</v>
      </c>
      <c r="F36" s="233" t="e">
        <f t="shared" si="11"/>
        <v>#VALUE!</v>
      </c>
      <c r="G36" s="118"/>
      <c r="H36" s="181" t="e">
        <f t="shared" si="22"/>
        <v>#VALUE!</v>
      </c>
      <c r="I36" s="145" t="e">
        <f t="shared" si="13"/>
        <v>#VALUE!</v>
      </c>
      <c r="J36" s="145" t="e">
        <f t="shared" si="14"/>
        <v>#VALUE!</v>
      </c>
      <c r="K36" s="118"/>
      <c r="L36" s="187" t="e">
        <f t="shared" si="0"/>
        <v>#VALUE!</v>
      </c>
      <c r="M36" s="185" t="e">
        <f t="shared" si="26"/>
        <v>#VALUE!</v>
      </c>
      <c r="N36" s="145" t="e">
        <f t="shared" si="26"/>
        <v>#VALUE!</v>
      </c>
      <c r="O36" s="145" t="e">
        <f t="shared" si="26"/>
        <v>#VALUE!</v>
      </c>
      <c r="P36" s="145" t="e">
        <f t="shared" si="26"/>
        <v>#VALUE!</v>
      </c>
      <c r="Q36" s="145" t="e">
        <f t="shared" si="26"/>
        <v>#VALUE!</v>
      </c>
      <c r="R36" s="145" t="e">
        <f t="shared" si="26"/>
        <v>#VALUE!</v>
      </c>
      <c r="S36" s="145" t="e">
        <f t="shared" si="26"/>
        <v>#VALUE!</v>
      </c>
      <c r="T36" s="145" t="e">
        <f t="shared" si="26"/>
        <v>#VALUE!</v>
      </c>
      <c r="U36" s="145" t="e">
        <f t="shared" si="26"/>
        <v>#VALUE!</v>
      </c>
      <c r="V36" s="145" t="e">
        <f t="shared" si="26"/>
        <v>#VALUE!</v>
      </c>
      <c r="W36" s="145" t="e">
        <f t="shared" si="26"/>
        <v>#VALUE!</v>
      </c>
      <c r="X36" s="145" t="e">
        <f t="shared" si="26"/>
        <v>#VALUE!</v>
      </c>
      <c r="Y36" s="145" t="e">
        <f t="shared" si="26"/>
        <v>#VALUE!</v>
      </c>
      <c r="Z36" s="145" t="e">
        <f t="shared" si="26"/>
        <v>#VALUE!</v>
      </c>
      <c r="AA36" s="145" t="e">
        <f t="shared" si="26"/>
        <v>#VALUE!</v>
      </c>
      <c r="AB36" s="145" t="e">
        <f t="shared" si="26"/>
        <v>#VALUE!</v>
      </c>
      <c r="AC36" s="145" t="e">
        <f t="shared" si="24"/>
        <v>#VALUE!</v>
      </c>
      <c r="AD36" s="145" t="e">
        <f t="shared" si="24"/>
        <v>#VALUE!</v>
      </c>
      <c r="AE36" s="145" t="e">
        <f t="shared" si="23"/>
        <v>#VALUE!</v>
      </c>
      <c r="AF36" s="145" t="e">
        <f t="shared" si="23"/>
        <v>#VALUE!</v>
      </c>
      <c r="AG36" s="145" t="e">
        <f t="shared" si="23"/>
        <v>#VALUE!</v>
      </c>
      <c r="AH36" s="145" t="e">
        <f t="shared" si="23"/>
        <v>#VALUE!</v>
      </c>
      <c r="AI36" s="145" t="e">
        <f t="shared" si="23"/>
        <v>#VALUE!</v>
      </c>
      <c r="AJ36" s="145" t="e">
        <f t="shared" si="23"/>
        <v>#VALUE!</v>
      </c>
      <c r="AK36" s="145" t="e">
        <f t="shared" si="23"/>
        <v>#VALUE!</v>
      </c>
      <c r="AL36" s="145" t="e">
        <f t="shared" si="23"/>
        <v>#VALUE!</v>
      </c>
      <c r="AM36" s="145" t="e">
        <f t="shared" si="23"/>
        <v>#VALUE!</v>
      </c>
      <c r="AN36" s="145" t="e">
        <f t="shared" si="23"/>
        <v>#VALUE!</v>
      </c>
      <c r="AO36" s="145" t="e">
        <f t="shared" si="23"/>
        <v>#VALUE!</v>
      </c>
      <c r="AP36" s="145" t="e">
        <f t="shared" si="23"/>
        <v>#VALUE!</v>
      </c>
      <c r="AQ36" s="146"/>
      <c r="AR36" s="181" t="e">
        <f t="shared" si="3"/>
        <v>#VALUE!</v>
      </c>
      <c r="AS36" s="145" t="e">
        <f t="shared" si="16"/>
        <v>#VALUE!</v>
      </c>
      <c r="AT36" s="145" t="e">
        <f t="shared" si="17"/>
        <v>#VALUE!</v>
      </c>
      <c r="AU36" s="118"/>
      <c r="AV36" s="187" t="e">
        <f t="shared" si="4"/>
        <v>#VALUE!</v>
      </c>
      <c r="AW36" s="185" t="e">
        <f t="shared" si="27"/>
        <v>#VALUE!</v>
      </c>
      <c r="AX36" s="185" t="e">
        <f t="shared" si="27"/>
        <v>#VALUE!</v>
      </c>
      <c r="AY36" s="185" t="e">
        <f t="shared" si="27"/>
        <v>#VALUE!</v>
      </c>
      <c r="AZ36" s="185" t="e">
        <f t="shared" si="27"/>
        <v>#VALUE!</v>
      </c>
      <c r="BA36" s="185" t="e">
        <f t="shared" si="27"/>
        <v>#VALUE!</v>
      </c>
      <c r="BB36" s="185" t="e">
        <f t="shared" si="27"/>
        <v>#VALUE!</v>
      </c>
      <c r="BC36" s="185" t="e">
        <f t="shared" si="27"/>
        <v>#VALUE!</v>
      </c>
      <c r="BD36" s="185" t="e">
        <f t="shared" si="27"/>
        <v>#VALUE!</v>
      </c>
      <c r="BE36" s="185" t="e">
        <f t="shared" si="27"/>
        <v>#VALUE!</v>
      </c>
      <c r="BF36" s="146"/>
      <c r="BG36" s="181" t="e">
        <f t="shared" si="6"/>
        <v>#VALUE!</v>
      </c>
      <c r="BH36" s="145" t="e">
        <f t="shared" si="19"/>
        <v>#VALUE!</v>
      </c>
      <c r="BI36" s="145" t="e">
        <f t="shared" si="20"/>
        <v>#VALUE!</v>
      </c>
      <c r="BJ36" s="118"/>
      <c r="BK36" s="187" t="e">
        <f t="shared" si="7"/>
        <v>#VALUE!</v>
      </c>
      <c r="BL36" s="185" t="e">
        <f t="shared" si="25"/>
        <v>#VALUE!</v>
      </c>
      <c r="BM36" s="185" t="e">
        <f t="shared" si="25"/>
        <v>#VALUE!</v>
      </c>
      <c r="BN36" s="185" t="e">
        <f t="shared" si="25"/>
        <v>#VALUE!</v>
      </c>
      <c r="BO36" s="185" t="e">
        <f t="shared" si="25"/>
        <v>#VALUE!</v>
      </c>
      <c r="BP36" s="185" t="e">
        <f t="shared" si="25"/>
        <v>#VALUE!</v>
      </c>
      <c r="BQ36" s="185" t="e">
        <f t="shared" si="25"/>
        <v>#VALUE!</v>
      </c>
      <c r="BR36" s="185" t="e">
        <f t="shared" si="25"/>
        <v>#VALUE!</v>
      </c>
      <c r="BS36" s="185" t="e">
        <f t="shared" si="25"/>
        <v>#VALUE!</v>
      </c>
      <c r="BT36" s="185" t="e">
        <f t="shared" si="25"/>
        <v>#VALUE!</v>
      </c>
      <c r="BU36" s="119"/>
    </row>
    <row r="37" spans="1:73" ht="18" customHeight="1" x14ac:dyDescent="0.25">
      <c r="A37" s="117"/>
      <c r="B37" s="151" t="e">
        <f t="shared" si="21"/>
        <v>#VALUE!</v>
      </c>
      <c r="C37" s="118"/>
      <c r="D37" s="233" t="e">
        <f t="shared" si="9"/>
        <v>#VALUE!</v>
      </c>
      <c r="E37" s="233" t="e">
        <f t="shared" si="10"/>
        <v>#VALUE!</v>
      </c>
      <c r="F37" s="233" t="e">
        <f t="shared" si="11"/>
        <v>#VALUE!</v>
      </c>
      <c r="G37" s="118"/>
      <c r="H37" s="181" t="e">
        <f t="shared" si="22"/>
        <v>#VALUE!</v>
      </c>
      <c r="I37" s="145" t="e">
        <f t="shared" si="13"/>
        <v>#VALUE!</v>
      </c>
      <c r="J37" s="145" t="e">
        <f t="shared" si="14"/>
        <v>#VALUE!</v>
      </c>
      <c r="K37" s="118"/>
      <c r="L37" s="187" t="e">
        <f t="shared" si="0"/>
        <v>#VALUE!</v>
      </c>
      <c r="M37" s="185" t="e">
        <f t="shared" si="26"/>
        <v>#VALUE!</v>
      </c>
      <c r="N37" s="145" t="e">
        <f t="shared" si="26"/>
        <v>#VALUE!</v>
      </c>
      <c r="O37" s="145" t="e">
        <f t="shared" si="26"/>
        <v>#VALUE!</v>
      </c>
      <c r="P37" s="145" t="e">
        <f t="shared" si="26"/>
        <v>#VALUE!</v>
      </c>
      <c r="Q37" s="145" t="e">
        <f t="shared" si="26"/>
        <v>#VALUE!</v>
      </c>
      <c r="R37" s="145" t="e">
        <f t="shared" si="26"/>
        <v>#VALUE!</v>
      </c>
      <c r="S37" s="145" t="e">
        <f t="shared" si="26"/>
        <v>#VALUE!</v>
      </c>
      <c r="T37" s="145" t="e">
        <f t="shared" si="26"/>
        <v>#VALUE!</v>
      </c>
      <c r="U37" s="145" t="e">
        <f t="shared" si="26"/>
        <v>#VALUE!</v>
      </c>
      <c r="V37" s="145" t="e">
        <f t="shared" si="26"/>
        <v>#VALUE!</v>
      </c>
      <c r="W37" s="145" t="e">
        <f t="shared" si="26"/>
        <v>#VALUE!</v>
      </c>
      <c r="X37" s="145" t="e">
        <f t="shared" si="26"/>
        <v>#VALUE!</v>
      </c>
      <c r="Y37" s="145" t="e">
        <f t="shared" si="26"/>
        <v>#VALUE!</v>
      </c>
      <c r="Z37" s="145" t="e">
        <f t="shared" si="26"/>
        <v>#VALUE!</v>
      </c>
      <c r="AA37" s="145" t="e">
        <f t="shared" si="26"/>
        <v>#VALUE!</v>
      </c>
      <c r="AB37" s="145" t="e">
        <f t="shared" si="26"/>
        <v>#VALUE!</v>
      </c>
      <c r="AC37" s="145" t="e">
        <f t="shared" si="24"/>
        <v>#VALUE!</v>
      </c>
      <c r="AD37" s="145" t="e">
        <f t="shared" si="24"/>
        <v>#VALUE!</v>
      </c>
      <c r="AE37" s="145" t="e">
        <f t="shared" si="23"/>
        <v>#VALUE!</v>
      </c>
      <c r="AF37" s="145" t="e">
        <f t="shared" si="23"/>
        <v>#VALUE!</v>
      </c>
      <c r="AG37" s="145" t="e">
        <f t="shared" si="23"/>
        <v>#VALUE!</v>
      </c>
      <c r="AH37" s="145" t="e">
        <f t="shared" si="23"/>
        <v>#VALUE!</v>
      </c>
      <c r="AI37" s="145" t="e">
        <f t="shared" si="23"/>
        <v>#VALUE!</v>
      </c>
      <c r="AJ37" s="145" t="e">
        <f t="shared" si="23"/>
        <v>#VALUE!</v>
      </c>
      <c r="AK37" s="145" t="e">
        <f t="shared" si="23"/>
        <v>#VALUE!</v>
      </c>
      <c r="AL37" s="145" t="e">
        <f t="shared" si="23"/>
        <v>#VALUE!</v>
      </c>
      <c r="AM37" s="145" t="e">
        <f t="shared" si="23"/>
        <v>#VALUE!</v>
      </c>
      <c r="AN37" s="145" t="e">
        <f t="shared" si="23"/>
        <v>#VALUE!</v>
      </c>
      <c r="AO37" s="145" t="e">
        <f t="shared" si="23"/>
        <v>#VALUE!</v>
      </c>
      <c r="AP37" s="145" t="e">
        <f t="shared" si="23"/>
        <v>#VALUE!</v>
      </c>
      <c r="AQ37" s="146"/>
      <c r="AR37" s="181" t="e">
        <f t="shared" si="3"/>
        <v>#VALUE!</v>
      </c>
      <c r="AS37" s="145" t="e">
        <f t="shared" si="16"/>
        <v>#VALUE!</v>
      </c>
      <c r="AT37" s="145" t="e">
        <f t="shared" si="17"/>
        <v>#VALUE!</v>
      </c>
      <c r="AU37" s="118"/>
      <c r="AV37" s="187" t="e">
        <f t="shared" si="4"/>
        <v>#VALUE!</v>
      </c>
      <c r="AW37" s="185" t="e">
        <f t="shared" si="27"/>
        <v>#VALUE!</v>
      </c>
      <c r="AX37" s="185" t="e">
        <f t="shared" si="27"/>
        <v>#VALUE!</v>
      </c>
      <c r="AY37" s="185" t="e">
        <f t="shared" si="27"/>
        <v>#VALUE!</v>
      </c>
      <c r="AZ37" s="185" t="e">
        <f t="shared" si="27"/>
        <v>#VALUE!</v>
      </c>
      <c r="BA37" s="185" t="e">
        <f t="shared" si="27"/>
        <v>#VALUE!</v>
      </c>
      <c r="BB37" s="185" t="e">
        <f t="shared" si="27"/>
        <v>#VALUE!</v>
      </c>
      <c r="BC37" s="185" t="e">
        <f t="shared" si="27"/>
        <v>#VALUE!</v>
      </c>
      <c r="BD37" s="185" t="e">
        <f t="shared" si="27"/>
        <v>#VALUE!</v>
      </c>
      <c r="BE37" s="185" t="e">
        <f t="shared" si="27"/>
        <v>#VALUE!</v>
      </c>
      <c r="BF37" s="146"/>
      <c r="BG37" s="181" t="e">
        <f t="shared" si="6"/>
        <v>#VALUE!</v>
      </c>
      <c r="BH37" s="145" t="e">
        <f t="shared" si="19"/>
        <v>#VALUE!</v>
      </c>
      <c r="BI37" s="145" t="e">
        <f t="shared" si="20"/>
        <v>#VALUE!</v>
      </c>
      <c r="BJ37" s="118"/>
      <c r="BK37" s="187" t="e">
        <f t="shared" si="7"/>
        <v>#VALUE!</v>
      </c>
      <c r="BL37" s="185" t="e">
        <f t="shared" si="25"/>
        <v>#VALUE!</v>
      </c>
      <c r="BM37" s="185" t="e">
        <f t="shared" si="25"/>
        <v>#VALUE!</v>
      </c>
      <c r="BN37" s="185" t="e">
        <f t="shared" si="25"/>
        <v>#VALUE!</v>
      </c>
      <c r="BO37" s="185" t="e">
        <f t="shared" si="25"/>
        <v>#VALUE!</v>
      </c>
      <c r="BP37" s="185" t="e">
        <f t="shared" si="25"/>
        <v>#VALUE!</v>
      </c>
      <c r="BQ37" s="185" t="e">
        <f t="shared" si="25"/>
        <v>#VALUE!</v>
      </c>
      <c r="BR37" s="185" t="e">
        <f t="shared" si="25"/>
        <v>#VALUE!</v>
      </c>
      <c r="BS37" s="185" t="e">
        <f t="shared" si="25"/>
        <v>#VALUE!</v>
      </c>
      <c r="BT37" s="185" t="e">
        <f t="shared" si="25"/>
        <v>#VALUE!</v>
      </c>
      <c r="BU37" s="119"/>
    </row>
    <row r="38" spans="1:73" ht="18" customHeight="1" x14ac:dyDescent="0.25">
      <c r="A38" s="117"/>
      <c r="B38" s="151" t="e">
        <f t="shared" si="21"/>
        <v>#VALUE!</v>
      </c>
      <c r="C38" s="118"/>
      <c r="D38" s="233" t="e">
        <f t="shared" si="9"/>
        <v>#VALUE!</v>
      </c>
      <c r="E38" s="233" t="e">
        <f t="shared" si="10"/>
        <v>#VALUE!</v>
      </c>
      <c r="F38" s="233" t="e">
        <f t="shared" si="11"/>
        <v>#VALUE!</v>
      </c>
      <c r="G38" s="118"/>
      <c r="H38" s="181" t="e">
        <f t="shared" si="22"/>
        <v>#VALUE!</v>
      </c>
      <c r="I38" s="145" t="e">
        <f t="shared" si="13"/>
        <v>#VALUE!</v>
      </c>
      <c r="J38" s="145" t="e">
        <f t="shared" si="14"/>
        <v>#VALUE!</v>
      </c>
      <c r="K38" s="118"/>
      <c r="L38" s="187" t="e">
        <f t="shared" si="0"/>
        <v>#VALUE!</v>
      </c>
      <c r="M38" s="185" t="e">
        <f t="shared" si="26"/>
        <v>#VALUE!</v>
      </c>
      <c r="N38" s="145" t="e">
        <f t="shared" si="26"/>
        <v>#VALUE!</v>
      </c>
      <c r="O38" s="145" t="e">
        <f t="shared" si="26"/>
        <v>#VALUE!</v>
      </c>
      <c r="P38" s="145" t="e">
        <f t="shared" si="26"/>
        <v>#VALUE!</v>
      </c>
      <c r="Q38" s="145" t="e">
        <f t="shared" si="26"/>
        <v>#VALUE!</v>
      </c>
      <c r="R38" s="145" t="e">
        <f t="shared" si="26"/>
        <v>#VALUE!</v>
      </c>
      <c r="S38" s="145" t="e">
        <f t="shared" si="26"/>
        <v>#VALUE!</v>
      </c>
      <c r="T38" s="145" t="e">
        <f t="shared" si="26"/>
        <v>#VALUE!</v>
      </c>
      <c r="U38" s="145" t="e">
        <f t="shared" si="26"/>
        <v>#VALUE!</v>
      </c>
      <c r="V38" s="145" t="e">
        <f t="shared" si="26"/>
        <v>#VALUE!</v>
      </c>
      <c r="W38" s="145" t="e">
        <f t="shared" si="26"/>
        <v>#VALUE!</v>
      </c>
      <c r="X38" s="145" t="e">
        <f t="shared" si="26"/>
        <v>#VALUE!</v>
      </c>
      <c r="Y38" s="145" t="e">
        <f t="shared" si="26"/>
        <v>#VALUE!</v>
      </c>
      <c r="Z38" s="145" t="e">
        <f t="shared" si="26"/>
        <v>#VALUE!</v>
      </c>
      <c r="AA38" s="145" t="e">
        <f t="shared" si="26"/>
        <v>#VALUE!</v>
      </c>
      <c r="AB38" s="145" t="e">
        <f t="shared" si="26"/>
        <v>#VALUE!</v>
      </c>
      <c r="AC38" s="145" t="e">
        <f t="shared" si="24"/>
        <v>#VALUE!</v>
      </c>
      <c r="AD38" s="145" t="e">
        <f t="shared" si="24"/>
        <v>#VALUE!</v>
      </c>
      <c r="AE38" s="145" t="e">
        <f t="shared" si="23"/>
        <v>#VALUE!</v>
      </c>
      <c r="AF38" s="145" t="e">
        <f t="shared" si="23"/>
        <v>#VALUE!</v>
      </c>
      <c r="AG38" s="145" t="e">
        <f t="shared" si="23"/>
        <v>#VALUE!</v>
      </c>
      <c r="AH38" s="145" t="e">
        <f t="shared" si="23"/>
        <v>#VALUE!</v>
      </c>
      <c r="AI38" s="145" t="e">
        <f t="shared" si="23"/>
        <v>#VALUE!</v>
      </c>
      <c r="AJ38" s="145" t="e">
        <f t="shared" si="23"/>
        <v>#VALUE!</v>
      </c>
      <c r="AK38" s="145" t="e">
        <f t="shared" si="23"/>
        <v>#VALUE!</v>
      </c>
      <c r="AL38" s="145" t="e">
        <f t="shared" si="23"/>
        <v>#VALUE!</v>
      </c>
      <c r="AM38" s="145" t="e">
        <f t="shared" si="23"/>
        <v>#VALUE!</v>
      </c>
      <c r="AN38" s="145" t="e">
        <f t="shared" si="23"/>
        <v>#VALUE!</v>
      </c>
      <c r="AO38" s="145" t="e">
        <f t="shared" si="23"/>
        <v>#VALUE!</v>
      </c>
      <c r="AP38" s="145" t="e">
        <f t="shared" si="23"/>
        <v>#VALUE!</v>
      </c>
      <c r="AQ38" s="146"/>
      <c r="AR38" s="181" t="e">
        <f t="shared" si="3"/>
        <v>#VALUE!</v>
      </c>
      <c r="AS38" s="145" t="e">
        <f t="shared" si="16"/>
        <v>#VALUE!</v>
      </c>
      <c r="AT38" s="145" t="e">
        <f t="shared" si="17"/>
        <v>#VALUE!</v>
      </c>
      <c r="AU38" s="118"/>
      <c r="AV38" s="187" t="e">
        <f t="shared" si="4"/>
        <v>#VALUE!</v>
      </c>
      <c r="AW38" s="185" t="e">
        <f t="shared" si="27"/>
        <v>#VALUE!</v>
      </c>
      <c r="AX38" s="185" t="e">
        <f t="shared" si="27"/>
        <v>#VALUE!</v>
      </c>
      <c r="AY38" s="185" t="e">
        <f t="shared" si="27"/>
        <v>#VALUE!</v>
      </c>
      <c r="AZ38" s="185" t="e">
        <f t="shared" si="27"/>
        <v>#VALUE!</v>
      </c>
      <c r="BA38" s="185" t="e">
        <f t="shared" si="27"/>
        <v>#VALUE!</v>
      </c>
      <c r="BB38" s="185" t="e">
        <f t="shared" si="27"/>
        <v>#VALUE!</v>
      </c>
      <c r="BC38" s="185" t="e">
        <f t="shared" si="27"/>
        <v>#VALUE!</v>
      </c>
      <c r="BD38" s="185" t="e">
        <f t="shared" si="27"/>
        <v>#VALUE!</v>
      </c>
      <c r="BE38" s="185" t="e">
        <f t="shared" si="27"/>
        <v>#VALUE!</v>
      </c>
      <c r="BF38" s="146"/>
      <c r="BG38" s="181" t="e">
        <f t="shared" si="6"/>
        <v>#VALUE!</v>
      </c>
      <c r="BH38" s="145" t="e">
        <f t="shared" si="19"/>
        <v>#VALUE!</v>
      </c>
      <c r="BI38" s="145" t="e">
        <f t="shared" si="20"/>
        <v>#VALUE!</v>
      </c>
      <c r="BJ38" s="118"/>
      <c r="BK38" s="187" t="e">
        <f t="shared" si="7"/>
        <v>#VALUE!</v>
      </c>
      <c r="BL38" s="185" t="e">
        <f t="shared" si="25"/>
        <v>#VALUE!</v>
      </c>
      <c r="BM38" s="185" t="e">
        <f t="shared" si="25"/>
        <v>#VALUE!</v>
      </c>
      <c r="BN38" s="185" t="e">
        <f t="shared" si="25"/>
        <v>#VALUE!</v>
      </c>
      <c r="BO38" s="185" t="e">
        <f t="shared" si="25"/>
        <v>#VALUE!</v>
      </c>
      <c r="BP38" s="185" t="e">
        <f t="shared" si="25"/>
        <v>#VALUE!</v>
      </c>
      <c r="BQ38" s="185" t="e">
        <f t="shared" si="25"/>
        <v>#VALUE!</v>
      </c>
      <c r="BR38" s="185" t="e">
        <f t="shared" si="25"/>
        <v>#VALUE!</v>
      </c>
      <c r="BS38" s="185" t="e">
        <f t="shared" si="25"/>
        <v>#VALUE!</v>
      </c>
      <c r="BT38" s="185" t="e">
        <f t="shared" si="25"/>
        <v>#VALUE!</v>
      </c>
      <c r="BU38" s="119"/>
    </row>
    <row r="39" spans="1:73" ht="18" customHeight="1" x14ac:dyDescent="0.25">
      <c r="A39" s="117"/>
      <c r="B39" s="151" t="e">
        <f t="shared" si="21"/>
        <v>#VALUE!</v>
      </c>
      <c r="C39" s="118"/>
      <c r="D39" s="233" t="e">
        <f t="shared" si="9"/>
        <v>#VALUE!</v>
      </c>
      <c r="E39" s="233" t="e">
        <f t="shared" si="10"/>
        <v>#VALUE!</v>
      </c>
      <c r="F39" s="233" t="e">
        <f t="shared" si="11"/>
        <v>#VALUE!</v>
      </c>
      <c r="G39" s="118"/>
      <c r="H39" s="181" t="e">
        <f t="shared" si="22"/>
        <v>#VALUE!</v>
      </c>
      <c r="I39" s="145" t="e">
        <f t="shared" si="13"/>
        <v>#VALUE!</v>
      </c>
      <c r="J39" s="145" t="e">
        <f t="shared" si="14"/>
        <v>#VALUE!</v>
      </c>
      <c r="K39" s="118"/>
      <c r="L39" s="187" t="e">
        <f t="shared" si="0"/>
        <v>#VALUE!</v>
      </c>
      <c r="M39" s="185" t="e">
        <f t="shared" si="26"/>
        <v>#VALUE!</v>
      </c>
      <c r="N39" s="145" t="e">
        <f t="shared" si="26"/>
        <v>#VALUE!</v>
      </c>
      <c r="O39" s="145" t="e">
        <f t="shared" si="26"/>
        <v>#VALUE!</v>
      </c>
      <c r="P39" s="145" t="e">
        <f t="shared" si="26"/>
        <v>#VALUE!</v>
      </c>
      <c r="Q39" s="145" t="e">
        <f t="shared" si="26"/>
        <v>#VALUE!</v>
      </c>
      <c r="R39" s="145" t="e">
        <f t="shared" si="26"/>
        <v>#VALUE!</v>
      </c>
      <c r="S39" s="145" t="e">
        <f t="shared" si="26"/>
        <v>#VALUE!</v>
      </c>
      <c r="T39" s="145" t="e">
        <f t="shared" si="26"/>
        <v>#VALUE!</v>
      </c>
      <c r="U39" s="145" t="e">
        <f t="shared" si="26"/>
        <v>#VALUE!</v>
      </c>
      <c r="V39" s="145" t="e">
        <f t="shared" si="26"/>
        <v>#VALUE!</v>
      </c>
      <c r="W39" s="145" t="e">
        <f t="shared" si="26"/>
        <v>#VALUE!</v>
      </c>
      <c r="X39" s="145" t="e">
        <f t="shared" si="26"/>
        <v>#VALUE!</v>
      </c>
      <c r="Y39" s="145" t="e">
        <f t="shared" si="26"/>
        <v>#VALUE!</v>
      </c>
      <c r="Z39" s="145" t="e">
        <f t="shared" si="26"/>
        <v>#VALUE!</v>
      </c>
      <c r="AA39" s="145" t="e">
        <f t="shared" si="26"/>
        <v>#VALUE!</v>
      </c>
      <c r="AB39" s="145" t="e">
        <f t="shared" si="26"/>
        <v>#VALUE!</v>
      </c>
      <c r="AC39" s="145" t="e">
        <f t="shared" si="24"/>
        <v>#VALUE!</v>
      </c>
      <c r="AD39" s="145" t="e">
        <f t="shared" si="24"/>
        <v>#VALUE!</v>
      </c>
      <c r="AE39" s="145" t="e">
        <f t="shared" si="23"/>
        <v>#VALUE!</v>
      </c>
      <c r="AF39" s="145" t="e">
        <f t="shared" si="23"/>
        <v>#VALUE!</v>
      </c>
      <c r="AG39" s="145" t="e">
        <f t="shared" si="23"/>
        <v>#VALUE!</v>
      </c>
      <c r="AH39" s="145" t="e">
        <f t="shared" si="23"/>
        <v>#VALUE!</v>
      </c>
      <c r="AI39" s="145" t="e">
        <f t="shared" si="23"/>
        <v>#VALUE!</v>
      </c>
      <c r="AJ39" s="145" t="e">
        <f t="shared" si="23"/>
        <v>#VALUE!</v>
      </c>
      <c r="AK39" s="145" t="e">
        <f t="shared" si="23"/>
        <v>#VALUE!</v>
      </c>
      <c r="AL39" s="145" t="e">
        <f t="shared" si="23"/>
        <v>#VALUE!</v>
      </c>
      <c r="AM39" s="145" t="e">
        <f t="shared" si="23"/>
        <v>#VALUE!</v>
      </c>
      <c r="AN39" s="145" t="e">
        <f t="shared" si="23"/>
        <v>#VALUE!</v>
      </c>
      <c r="AO39" s="145" t="e">
        <f t="shared" si="23"/>
        <v>#VALUE!</v>
      </c>
      <c r="AP39" s="145" t="e">
        <f t="shared" si="23"/>
        <v>#VALUE!</v>
      </c>
      <c r="AQ39" s="146"/>
      <c r="AR39" s="181" t="e">
        <f t="shared" si="3"/>
        <v>#VALUE!</v>
      </c>
      <c r="AS39" s="145" t="e">
        <f t="shared" si="16"/>
        <v>#VALUE!</v>
      </c>
      <c r="AT39" s="145" t="e">
        <f t="shared" si="17"/>
        <v>#VALUE!</v>
      </c>
      <c r="AU39" s="118"/>
      <c r="AV39" s="187" t="e">
        <f t="shared" si="4"/>
        <v>#VALUE!</v>
      </c>
      <c r="AW39" s="185" t="e">
        <f t="shared" si="27"/>
        <v>#VALUE!</v>
      </c>
      <c r="AX39" s="185" t="e">
        <f t="shared" si="27"/>
        <v>#VALUE!</v>
      </c>
      <c r="AY39" s="185" t="e">
        <f t="shared" si="27"/>
        <v>#VALUE!</v>
      </c>
      <c r="AZ39" s="185" t="e">
        <f t="shared" si="27"/>
        <v>#VALUE!</v>
      </c>
      <c r="BA39" s="185" t="e">
        <f t="shared" si="27"/>
        <v>#VALUE!</v>
      </c>
      <c r="BB39" s="185" t="e">
        <f t="shared" si="27"/>
        <v>#VALUE!</v>
      </c>
      <c r="BC39" s="185" t="e">
        <f t="shared" si="27"/>
        <v>#VALUE!</v>
      </c>
      <c r="BD39" s="185" t="e">
        <f t="shared" si="27"/>
        <v>#VALUE!</v>
      </c>
      <c r="BE39" s="185" t="e">
        <f t="shared" si="27"/>
        <v>#VALUE!</v>
      </c>
      <c r="BF39" s="146"/>
      <c r="BG39" s="181" t="e">
        <f t="shared" si="6"/>
        <v>#VALUE!</v>
      </c>
      <c r="BH39" s="145" t="e">
        <f t="shared" si="19"/>
        <v>#VALUE!</v>
      </c>
      <c r="BI39" s="145" t="e">
        <f t="shared" si="20"/>
        <v>#VALUE!</v>
      </c>
      <c r="BJ39" s="118"/>
      <c r="BK39" s="187" t="e">
        <f t="shared" si="7"/>
        <v>#VALUE!</v>
      </c>
      <c r="BL39" s="185" t="e">
        <f t="shared" si="25"/>
        <v>#VALUE!</v>
      </c>
      <c r="BM39" s="185" t="e">
        <f t="shared" si="25"/>
        <v>#VALUE!</v>
      </c>
      <c r="BN39" s="185" t="e">
        <f t="shared" si="25"/>
        <v>#VALUE!</v>
      </c>
      <c r="BO39" s="185" t="e">
        <f t="shared" si="25"/>
        <v>#VALUE!</v>
      </c>
      <c r="BP39" s="185" t="e">
        <f t="shared" si="25"/>
        <v>#VALUE!</v>
      </c>
      <c r="BQ39" s="185" t="e">
        <f t="shared" si="25"/>
        <v>#VALUE!</v>
      </c>
      <c r="BR39" s="185" t="e">
        <f t="shared" si="25"/>
        <v>#VALUE!</v>
      </c>
      <c r="BS39" s="185" t="e">
        <f t="shared" si="25"/>
        <v>#VALUE!</v>
      </c>
      <c r="BT39" s="185" t="e">
        <f t="shared" si="25"/>
        <v>#VALUE!</v>
      </c>
      <c r="BU39" s="119"/>
    </row>
    <row r="40" spans="1:73" ht="18" customHeight="1" x14ac:dyDescent="0.25">
      <c r="A40" s="117"/>
      <c r="B40" s="151" t="e">
        <f t="shared" si="21"/>
        <v>#VALUE!</v>
      </c>
      <c r="C40" s="118"/>
      <c r="D40" s="233" t="e">
        <f t="shared" si="9"/>
        <v>#VALUE!</v>
      </c>
      <c r="E40" s="233" t="e">
        <f t="shared" si="10"/>
        <v>#VALUE!</v>
      </c>
      <c r="F40" s="233" t="e">
        <f t="shared" si="11"/>
        <v>#VALUE!</v>
      </c>
      <c r="G40" s="118"/>
      <c r="H40" s="181" t="e">
        <f t="shared" si="22"/>
        <v>#VALUE!</v>
      </c>
      <c r="I40" s="145" t="e">
        <f t="shared" si="13"/>
        <v>#VALUE!</v>
      </c>
      <c r="J40" s="145" t="e">
        <f t="shared" si="14"/>
        <v>#VALUE!</v>
      </c>
      <c r="K40" s="118"/>
      <c r="L40" s="187" t="e">
        <f>SUM(M40:O40)</f>
        <v>#VALUE!</v>
      </c>
      <c r="M40" s="185" t="e">
        <f t="shared" si="26"/>
        <v>#VALUE!</v>
      </c>
      <c r="N40" s="145" t="e">
        <f t="shared" si="26"/>
        <v>#VALUE!</v>
      </c>
      <c r="O40" s="145" t="e">
        <f t="shared" si="26"/>
        <v>#VALUE!</v>
      </c>
      <c r="P40" s="145" t="e">
        <f t="shared" si="26"/>
        <v>#VALUE!</v>
      </c>
      <c r="Q40" s="145" t="e">
        <f t="shared" si="26"/>
        <v>#VALUE!</v>
      </c>
      <c r="R40" s="145" t="e">
        <f t="shared" si="26"/>
        <v>#VALUE!</v>
      </c>
      <c r="S40" s="145" t="e">
        <f t="shared" si="26"/>
        <v>#VALUE!</v>
      </c>
      <c r="T40" s="145" t="e">
        <f t="shared" si="26"/>
        <v>#VALUE!</v>
      </c>
      <c r="U40" s="145" t="e">
        <f t="shared" si="26"/>
        <v>#VALUE!</v>
      </c>
      <c r="V40" s="145" t="e">
        <f t="shared" si="26"/>
        <v>#VALUE!</v>
      </c>
      <c r="W40" s="145" t="e">
        <f t="shared" si="26"/>
        <v>#VALUE!</v>
      </c>
      <c r="X40" s="145" t="e">
        <f t="shared" si="26"/>
        <v>#VALUE!</v>
      </c>
      <c r="Y40" s="145" t="e">
        <f t="shared" si="26"/>
        <v>#VALUE!</v>
      </c>
      <c r="Z40" s="145" t="e">
        <f t="shared" si="26"/>
        <v>#VALUE!</v>
      </c>
      <c r="AA40" s="145" t="e">
        <f t="shared" si="26"/>
        <v>#VALUE!</v>
      </c>
      <c r="AB40" s="145" t="e">
        <f t="shared" si="26"/>
        <v>#VALUE!</v>
      </c>
      <c r="AC40" s="145" t="e">
        <f t="shared" si="24"/>
        <v>#VALUE!</v>
      </c>
      <c r="AD40" s="145" t="e">
        <f t="shared" si="24"/>
        <v>#VALUE!</v>
      </c>
      <c r="AE40" s="145" t="e">
        <f t="shared" si="23"/>
        <v>#VALUE!</v>
      </c>
      <c r="AF40" s="145" t="e">
        <f t="shared" si="23"/>
        <v>#VALUE!</v>
      </c>
      <c r="AG40" s="145" t="e">
        <f t="shared" si="23"/>
        <v>#VALUE!</v>
      </c>
      <c r="AH40" s="145" t="e">
        <f t="shared" si="23"/>
        <v>#VALUE!</v>
      </c>
      <c r="AI40" s="145" t="e">
        <f t="shared" si="23"/>
        <v>#VALUE!</v>
      </c>
      <c r="AJ40" s="145" t="e">
        <f t="shared" si="23"/>
        <v>#VALUE!</v>
      </c>
      <c r="AK40" s="145" t="e">
        <f t="shared" si="23"/>
        <v>#VALUE!</v>
      </c>
      <c r="AL40" s="145" t="e">
        <f t="shared" si="23"/>
        <v>#VALUE!</v>
      </c>
      <c r="AM40" s="145" t="e">
        <f t="shared" si="23"/>
        <v>#VALUE!</v>
      </c>
      <c r="AN40" s="145" t="e">
        <f t="shared" si="23"/>
        <v>#VALUE!</v>
      </c>
      <c r="AO40" s="145" t="e">
        <f t="shared" si="23"/>
        <v>#VALUE!</v>
      </c>
      <c r="AP40" s="145" t="e">
        <f t="shared" si="23"/>
        <v>#VALUE!</v>
      </c>
      <c r="AQ40" s="146"/>
      <c r="AR40" s="181" t="e">
        <f t="shared" si="3"/>
        <v>#VALUE!</v>
      </c>
      <c r="AS40" s="145" t="e">
        <f t="shared" si="16"/>
        <v>#VALUE!</v>
      </c>
      <c r="AT40" s="145" t="e">
        <f t="shared" si="17"/>
        <v>#VALUE!</v>
      </c>
      <c r="AU40" s="118"/>
      <c r="AV40" s="187" t="e">
        <f>SUM(AW40:AY40)</f>
        <v>#VALUE!</v>
      </c>
      <c r="AW40" s="185" t="e">
        <f t="shared" si="27"/>
        <v>#VALUE!</v>
      </c>
      <c r="AX40" s="185" t="e">
        <f t="shared" si="27"/>
        <v>#VALUE!</v>
      </c>
      <c r="AY40" s="185" t="e">
        <f t="shared" si="27"/>
        <v>#VALUE!</v>
      </c>
      <c r="AZ40" s="185" t="e">
        <f t="shared" si="27"/>
        <v>#VALUE!</v>
      </c>
      <c r="BA40" s="185" t="e">
        <f t="shared" si="27"/>
        <v>#VALUE!</v>
      </c>
      <c r="BB40" s="185" t="e">
        <f t="shared" si="27"/>
        <v>#VALUE!</v>
      </c>
      <c r="BC40" s="185" t="e">
        <f t="shared" si="27"/>
        <v>#VALUE!</v>
      </c>
      <c r="BD40" s="185" t="e">
        <f t="shared" si="27"/>
        <v>#VALUE!</v>
      </c>
      <c r="BE40" s="185" t="e">
        <f t="shared" si="27"/>
        <v>#VALUE!</v>
      </c>
      <c r="BF40" s="146"/>
      <c r="BG40" s="181" t="e">
        <f t="shared" si="6"/>
        <v>#VALUE!</v>
      </c>
      <c r="BH40" s="145" t="e">
        <f t="shared" si="19"/>
        <v>#VALUE!</v>
      </c>
      <c r="BI40" s="145" t="e">
        <f t="shared" si="20"/>
        <v>#VALUE!</v>
      </c>
      <c r="BJ40" s="118"/>
      <c r="BK40" s="187" t="e">
        <f>SUM(BL40:BN40)</f>
        <v>#VALUE!</v>
      </c>
      <c r="BL40" s="185" t="e">
        <f t="shared" si="25"/>
        <v>#VALUE!</v>
      </c>
      <c r="BM40" s="185" t="e">
        <f t="shared" si="25"/>
        <v>#VALUE!</v>
      </c>
      <c r="BN40" s="185" t="e">
        <f t="shared" si="25"/>
        <v>#VALUE!</v>
      </c>
      <c r="BO40" s="185" t="e">
        <f t="shared" si="25"/>
        <v>#VALUE!</v>
      </c>
      <c r="BP40" s="185" t="e">
        <f t="shared" si="25"/>
        <v>#VALUE!</v>
      </c>
      <c r="BQ40" s="185" t="e">
        <f t="shared" si="25"/>
        <v>#VALUE!</v>
      </c>
      <c r="BR40" s="185" t="e">
        <f t="shared" si="25"/>
        <v>#VALUE!</v>
      </c>
      <c r="BS40" s="185" t="e">
        <f t="shared" si="25"/>
        <v>#VALUE!</v>
      </c>
      <c r="BT40" s="185" t="e">
        <f t="shared" si="25"/>
        <v>#VALUE!</v>
      </c>
      <c r="BU40" s="119"/>
    </row>
    <row r="41" spans="1:73" ht="18" customHeight="1" x14ac:dyDescent="0.25">
      <c r="A41" s="117"/>
      <c r="B41" s="151" t="e">
        <f t="shared" si="21"/>
        <v>#VALUE!</v>
      </c>
      <c r="C41" s="118"/>
      <c r="D41" s="233" t="e">
        <f t="shared" si="9"/>
        <v>#VALUE!</v>
      </c>
      <c r="E41" s="233" t="e">
        <f t="shared" si="10"/>
        <v>#VALUE!</v>
      </c>
      <c r="F41" s="233" t="e">
        <f t="shared" si="11"/>
        <v>#VALUE!</v>
      </c>
      <c r="G41" s="118"/>
      <c r="H41" s="181" t="e">
        <f t="shared" si="22"/>
        <v>#VALUE!</v>
      </c>
      <c r="I41" s="145" t="e">
        <f t="shared" si="13"/>
        <v>#VALUE!</v>
      </c>
      <c r="J41" s="145" t="e">
        <f t="shared" si="14"/>
        <v>#VALUE!</v>
      </c>
      <c r="K41" s="118"/>
      <c r="L41" s="187" t="e">
        <f t="shared" ref="L41:L104" si="28">SUM(M41:O41)</f>
        <v>#VALUE!</v>
      </c>
      <c r="M41" s="185" t="e">
        <f t="shared" si="26"/>
        <v>#VALUE!</v>
      </c>
      <c r="N41" s="145" t="e">
        <f t="shared" si="26"/>
        <v>#VALUE!</v>
      </c>
      <c r="O41" s="145" t="e">
        <f t="shared" si="26"/>
        <v>#VALUE!</v>
      </c>
      <c r="P41" s="145" t="e">
        <f t="shared" si="26"/>
        <v>#VALUE!</v>
      </c>
      <c r="Q41" s="145" t="e">
        <f t="shared" si="26"/>
        <v>#VALUE!</v>
      </c>
      <c r="R41" s="145" t="e">
        <f t="shared" si="26"/>
        <v>#VALUE!</v>
      </c>
      <c r="S41" s="145" t="e">
        <f t="shared" si="26"/>
        <v>#VALUE!</v>
      </c>
      <c r="T41" s="145" t="e">
        <f t="shared" si="26"/>
        <v>#VALUE!</v>
      </c>
      <c r="U41" s="145" t="e">
        <f t="shared" si="26"/>
        <v>#VALUE!</v>
      </c>
      <c r="V41" s="145" t="e">
        <f t="shared" si="26"/>
        <v>#VALUE!</v>
      </c>
      <c r="W41" s="145" t="e">
        <f t="shared" si="26"/>
        <v>#VALUE!</v>
      </c>
      <c r="X41" s="145" t="e">
        <f t="shared" si="26"/>
        <v>#VALUE!</v>
      </c>
      <c r="Y41" s="145" t="e">
        <f t="shared" si="26"/>
        <v>#VALUE!</v>
      </c>
      <c r="Z41" s="145" t="e">
        <f t="shared" si="26"/>
        <v>#VALUE!</v>
      </c>
      <c r="AA41" s="145" t="e">
        <f t="shared" si="26"/>
        <v>#VALUE!</v>
      </c>
      <c r="AB41" s="145" t="e">
        <f t="shared" si="26"/>
        <v>#VALUE!</v>
      </c>
      <c r="AC41" s="145" t="e">
        <f t="shared" si="24"/>
        <v>#VALUE!</v>
      </c>
      <c r="AD41" s="145" t="e">
        <f t="shared" si="24"/>
        <v>#VALUE!</v>
      </c>
      <c r="AE41" s="145" t="e">
        <f t="shared" si="23"/>
        <v>#VALUE!</v>
      </c>
      <c r="AF41" s="145" t="e">
        <f t="shared" si="23"/>
        <v>#VALUE!</v>
      </c>
      <c r="AG41" s="145" t="e">
        <f t="shared" si="23"/>
        <v>#VALUE!</v>
      </c>
      <c r="AH41" s="145" t="e">
        <f t="shared" si="23"/>
        <v>#VALUE!</v>
      </c>
      <c r="AI41" s="145" t="e">
        <f t="shared" si="23"/>
        <v>#VALUE!</v>
      </c>
      <c r="AJ41" s="145" t="e">
        <f t="shared" si="23"/>
        <v>#VALUE!</v>
      </c>
      <c r="AK41" s="145" t="e">
        <f t="shared" si="23"/>
        <v>#VALUE!</v>
      </c>
      <c r="AL41" s="145" t="e">
        <f t="shared" si="23"/>
        <v>#VALUE!</v>
      </c>
      <c r="AM41" s="145" t="e">
        <f t="shared" si="23"/>
        <v>#VALUE!</v>
      </c>
      <c r="AN41" s="145" t="e">
        <f t="shared" si="23"/>
        <v>#VALUE!</v>
      </c>
      <c r="AO41" s="145" t="e">
        <f t="shared" si="23"/>
        <v>#VALUE!</v>
      </c>
      <c r="AP41" s="145" t="e">
        <f t="shared" si="23"/>
        <v>#VALUE!</v>
      </c>
      <c r="AQ41" s="146"/>
      <c r="AR41" s="181" t="e">
        <f t="shared" si="3"/>
        <v>#VALUE!</v>
      </c>
      <c r="AS41" s="145" t="e">
        <f t="shared" si="16"/>
        <v>#VALUE!</v>
      </c>
      <c r="AT41" s="145" t="e">
        <f t="shared" si="17"/>
        <v>#VALUE!</v>
      </c>
      <c r="AU41" s="118"/>
      <c r="AV41" s="187" t="e">
        <f t="shared" ref="AV41:AV104" si="29">SUM(AW41:AY41)</f>
        <v>#VALUE!</v>
      </c>
      <c r="AW41" s="185" t="e">
        <f t="shared" si="27"/>
        <v>#VALUE!</v>
      </c>
      <c r="AX41" s="185" t="e">
        <f t="shared" si="27"/>
        <v>#VALUE!</v>
      </c>
      <c r="AY41" s="185" t="e">
        <f t="shared" si="27"/>
        <v>#VALUE!</v>
      </c>
      <c r="AZ41" s="185" t="e">
        <f t="shared" si="27"/>
        <v>#VALUE!</v>
      </c>
      <c r="BA41" s="185" t="e">
        <f t="shared" si="27"/>
        <v>#VALUE!</v>
      </c>
      <c r="BB41" s="185" t="e">
        <f t="shared" si="27"/>
        <v>#VALUE!</v>
      </c>
      <c r="BC41" s="185" t="e">
        <f t="shared" si="27"/>
        <v>#VALUE!</v>
      </c>
      <c r="BD41" s="185" t="e">
        <f t="shared" si="27"/>
        <v>#VALUE!</v>
      </c>
      <c r="BE41" s="185" t="e">
        <f t="shared" si="27"/>
        <v>#VALUE!</v>
      </c>
      <c r="BF41" s="146"/>
      <c r="BG41" s="181" t="e">
        <f t="shared" si="6"/>
        <v>#VALUE!</v>
      </c>
      <c r="BH41" s="145" t="e">
        <f t="shared" si="19"/>
        <v>#VALUE!</v>
      </c>
      <c r="BI41" s="145" t="e">
        <f t="shared" si="20"/>
        <v>#VALUE!</v>
      </c>
      <c r="BJ41" s="118"/>
      <c r="BK41" s="187" t="e">
        <f t="shared" ref="BK41:BK104" si="30">SUM(BL41:BN41)</f>
        <v>#VALUE!</v>
      </c>
      <c r="BL41" s="185" t="e">
        <f t="shared" si="25"/>
        <v>#VALUE!</v>
      </c>
      <c r="BM41" s="185" t="e">
        <f t="shared" si="25"/>
        <v>#VALUE!</v>
      </c>
      <c r="BN41" s="185" t="e">
        <f t="shared" si="25"/>
        <v>#VALUE!</v>
      </c>
      <c r="BO41" s="185" t="e">
        <f t="shared" si="25"/>
        <v>#VALUE!</v>
      </c>
      <c r="BP41" s="185" t="e">
        <f t="shared" si="25"/>
        <v>#VALUE!</v>
      </c>
      <c r="BQ41" s="185" t="e">
        <f t="shared" si="25"/>
        <v>#VALUE!</v>
      </c>
      <c r="BR41" s="185" t="e">
        <f t="shared" si="25"/>
        <v>#VALUE!</v>
      </c>
      <c r="BS41" s="185" t="e">
        <f t="shared" si="25"/>
        <v>#VALUE!</v>
      </c>
      <c r="BT41" s="185" t="e">
        <f t="shared" si="25"/>
        <v>#VALUE!</v>
      </c>
      <c r="BU41" s="119"/>
    </row>
    <row r="42" spans="1:73" ht="18" customHeight="1" x14ac:dyDescent="0.25">
      <c r="A42" s="117"/>
      <c r="B42" s="151" t="e">
        <f t="shared" si="21"/>
        <v>#VALUE!</v>
      </c>
      <c r="C42" s="118"/>
      <c r="D42" s="233" t="e">
        <f t="shared" si="9"/>
        <v>#VALUE!</v>
      </c>
      <c r="E42" s="233" t="e">
        <f t="shared" si="10"/>
        <v>#VALUE!</v>
      </c>
      <c r="F42" s="233" t="e">
        <f t="shared" si="11"/>
        <v>#VALUE!</v>
      </c>
      <c r="G42" s="118"/>
      <c r="H42" s="181" t="e">
        <f t="shared" si="22"/>
        <v>#VALUE!</v>
      </c>
      <c r="I42" s="145" t="e">
        <f t="shared" si="13"/>
        <v>#VALUE!</v>
      </c>
      <c r="J42" s="145" t="e">
        <f t="shared" si="14"/>
        <v>#VALUE!</v>
      </c>
      <c r="K42" s="118"/>
      <c r="L42" s="187" t="e">
        <f t="shared" si="28"/>
        <v>#VALUE!</v>
      </c>
      <c r="M42" s="185" t="e">
        <f t="shared" si="26"/>
        <v>#VALUE!</v>
      </c>
      <c r="N42" s="145" t="e">
        <f t="shared" si="26"/>
        <v>#VALUE!</v>
      </c>
      <c r="O42" s="145" t="e">
        <f t="shared" si="26"/>
        <v>#VALUE!</v>
      </c>
      <c r="P42" s="145" t="e">
        <f t="shared" si="26"/>
        <v>#VALUE!</v>
      </c>
      <c r="Q42" s="145" t="e">
        <f t="shared" si="26"/>
        <v>#VALUE!</v>
      </c>
      <c r="R42" s="145" t="e">
        <f t="shared" si="26"/>
        <v>#VALUE!</v>
      </c>
      <c r="S42" s="145" t="e">
        <f t="shared" si="26"/>
        <v>#VALUE!</v>
      </c>
      <c r="T42" s="145" t="e">
        <f t="shared" si="26"/>
        <v>#VALUE!</v>
      </c>
      <c r="U42" s="145" t="e">
        <f t="shared" si="26"/>
        <v>#VALUE!</v>
      </c>
      <c r="V42" s="145" t="e">
        <f t="shared" si="26"/>
        <v>#VALUE!</v>
      </c>
      <c r="W42" s="145" t="e">
        <f t="shared" si="26"/>
        <v>#VALUE!</v>
      </c>
      <c r="X42" s="145" t="e">
        <f t="shared" si="26"/>
        <v>#VALUE!</v>
      </c>
      <c r="Y42" s="145" t="e">
        <f t="shared" si="26"/>
        <v>#VALUE!</v>
      </c>
      <c r="Z42" s="145" t="e">
        <f t="shared" si="26"/>
        <v>#VALUE!</v>
      </c>
      <c r="AA42" s="145" t="e">
        <f t="shared" si="26"/>
        <v>#VALUE!</v>
      </c>
      <c r="AB42" s="145" t="e">
        <f t="shared" si="26"/>
        <v>#VALUE!</v>
      </c>
      <c r="AC42" s="145" t="e">
        <f t="shared" si="24"/>
        <v>#VALUE!</v>
      </c>
      <c r="AD42" s="145" t="e">
        <f t="shared" si="24"/>
        <v>#VALUE!</v>
      </c>
      <c r="AE42" s="145" t="e">
        <f t="shared" si="24"/>
        <v>#VALUE!</v>
      </c>
      <c r="AF42" s="145" t="e">
        <f t="shared" si="24"/>
        <v>#VALUE!</v>
      </c>
      <c r="AG42" s="145" t="e">
        <f t="shared" si="24"/>
        <v>#VALUE!</v>
      </c>
      <c r="AH42" s="145" t="e">
        <f t="shared" si="24"/>
        <v>#VALUE!</v>
      </c>
      <c r="AI42" s="145" t="e">
        <f t="shared" si="24"/>
        <v>#VALUE!</v>
      </c>
      <c r="AJ42" s="145" t="e">
        <f t="shared" si="24"/>
        <v>#VALUE!</v>
      </c>
      <c r="AK42" s="145" t="e">
        <f t="shared" si="24"/>
        <v>#VALUE!</v>
      </c>
      <c r="AL42" s="145" t="e">
        <f t="shared" si="24"/>
        <v>#VALUE!</v>
      </c>
      <c r="AM42" s="145" t="e">
        <f t="shared" si="24"/>
        <v>#VALUE!</v>
      </c>
      <c r="AN42" s="145" t="e">
        <f t="shared" si="24"/>
        <v>#VALUE!</v>
      </c>
      <c r="AO42" s="145" t="e">
        <f t="shared" si="24"/>
        <v>#VALUE!</v>
      </c>
      <c r="AP42" s="145" t="e">
        <f t="shared" si="24"/>
        <v>#VALUE!</v>
      </c>
      <c r="AQ42" s="146"/>
      <c r="AR42" s="181" t="e">
        <f t="shared" si="3"/>
        <v>#VALUE!</v>
      </c>
      <c r="AS42" s="145" t="e">
        <f t="shared" si="16"/>
        <v>#VALUE!</v>
      </c>
      <c r="AT42" s="145" t="e">
        <f t="shared" si="17"/>
        <v>#VALUE!</v>
      </c>
      <c r="AU42" s="118"/>
      <c r="AV42" s="187" t="e">
        <f t="shared" si="29"/>
        <v>#VALUE!</v>
      </c>
      <c r="AW42" s="185" t="e">
        <f t="shared" si="27"/>
        <v>#VALUE!</v>
      </c>
      <c r="AX42" s="185" t="e">
        <f t="shared" si="27"/>
        <v>#VALUE!</v>
      </c>
      <c r="AY42" s="185" t="e">
        <f t="shared" si="27"/>
        <v>#VALUE!</v>
      </c>
      <c r="AZ42" s="185" t="e">
        <f t="shared" si="27"/>
        <v>#VALUE!</v>
      </c>
      <c r="BA42" s="185" t="e">
        <f t="shared" si="27"/>
        <v>#VALUE!</v>
      </c>
      <c r="BB42" s="185" t="e">
        <f t="shared" si="27"/>
        <v>#VALUE!</v>
      </c>
      <c r="BC42" s="185" t="e">
        <f t="shared" si="27"/>
        <v>#VALUE!</v>
      </c>
      <c r="BD42" s="185" t="e">
        <f t="shared" si="27"/>
        <v>#VALUE!</v>
      </c>
      <c r="BE42" s="185" t="e">
        <f t="shared" si="27"/>
        <v>#VALUE!</v>
      </c>
      <c r="BF42" s="146"/>
      <c r="BG42" s="181" t="e">
        <f t="shared" si="6"/>
        <v>#VALUE!</v>
      </c>
      <c r="BH42" s="145" t="e">
        <f t="shared" si="19"/>
        <v>#VALUE!</v>
      </c>
      <c r="BI42" s="145" t="e">
        <f t="shared" si="20"/>
        <v>#VALUE!</v>
      </c>
      <c r="BJ42" s="118"/>
      <c r="BK42" s="187" t="e">
        <f t="shared" si="30"/>
        <v>#VALUE!</v>
      </c>
      <c r="BL42" s="185" t="e">
        <f t="shared" si="25"/>
        <v>#VALUE!</v>
      </c>
      <c r="BM42" s="185" t="e">
        <f t="shared" si="25"/>
        <v>#VALUE!</v>
      </c>
      <c r="BN42" s="185" t="e">
        <f t="shared" si="25"/>
        <v>#VALUE!</v>
      </c>
      <c r="BO42" s="185" t="e">
        <f t="shared" si="25"/>
        <v>#VALUE!</v>
      </c>
      <c r="BP42" s="185" t="e">
        <f t="shared" si="25"/>
        <v>#VALUE!</v>
      </c>
      <c r="BQ42" s="185" t="e">
        <f t="shared" si="25"/>
        <v>#VALUE!</v>
      </c>
      <c r="BR42" s="185" t="e">
        <f t="shared" si="25"/>
        <v>#VALUE!</v>
      </c>
      <c r="BS42" s="185" t="e">
        <f t="shared" si="25"/>
        <v>#VALUE!</v>
      </c>
      <c r="BT42" s="185" t="e">
        <f t="shared" si="25"/>
        <v>#VALUE!</v>
      </c>
      <c r="BU42" s="119"/>
    </row>
    <row r="43" spans="1:73" ht="18" customHeight="1" x14ac:dyDescent="0.25">
      <c r="A43" s="117"/>
      <c r="B43" s="151" t="e">
        <f t="shared" si="21"/>
        <v>#VALUE!</v>
      </c>
      <c r="C43" s="118"/>
      <c r="D43" s="233" t="e">
        <f t="shared" si="9"/>
        <v>#VALUE!</v>
      </c>
      <c r="E43" s="233" t="e">
        <f t="shared" si="10"/>
        <v>#VALUE!</v>
      </c>
      <c r="F43" s="233" t="e">
        <f t="shared" si="11"/>
        <v>#VALUE!</v>
      </c>
      <c r="G43" s="118"/>
      <c r="H43" s="181" t="e">
        <f t="shared" si="22"/>
        <v>#VALUE!</v>
      </c>
      <c r="I43" s="145" t="e">
        <f t="shared" si="13"/>
        <v>#VALUE!</v>
      </c>
      <c r="J43" s="145" t="e">
        <f t="shared" si="14"/>
        <v>#VALUE!</v>
      </c>
      <c r="K43" s="118"/>
      <c r="L43" s="187" t="e">
        <f t="shared" si="28"/>
        <v>#VALUE!</v>
      </c>
      <c r="M43" s="185" t="e">
        <f t="shared" si="26"/>
        <v>#VALUE!</v>
      </c>
      <c r="N43" s="145" t="e">
        <f t="shared" si="26"/>
        <v>#VALUE!</v>
      </c>
      <c r="O43" s="145" t="e">
        <f t="shared" si="26"/>
        <v>#VALUE!</v>
      </c>
      <c r="P43" s="145" t="e">
        <f t="shared" si="26"/>
        <v>#VALUE!</v>
      </c>
      <c r="Q43" s="145" t="e">
        <f t="shared" si="26"/>
        <v>#VALUE!</v>
      </c>
      <c r="R43" s="145" t="e">
        <f t="shared" si="26"/>
        <v>#VALUE!</v>
      </c>
      <c r="S43" s="145" t="e">
        <f t="shared" si="26"/>
        <v>#VALUE!</v>
      </c>
      <c r="T43" s="145" t="e">
        <f t="shared" si="26"/>
        <v>#VALUE!</v>
      </c>
      <c r="U43" s="145" t="e">
        <f t="shared" si="26"/>
        <v>#VALUE!</v>
      </c>
      <c r="V43" s="145" t="e">
        <f t="shared" si="26"/>
        <v>#VALUE!</v>
      </c>
      <c r="W43" s="145" t="e">
        <f t="shared" si="26"/>
        <v>#VALUE!</v>
      </c>
      <c r="X43" s="145" t="e">
        <f t="shared" si="26"/>
        <v>#VALUE!</v>
      </c>
      <c r="Y43" s="145" t="e">
        <f t="shared" si="26"/>
        <v>#VALUE!</v>
      </c>
      <c r="Z43" s="145" t="e">
        <f t="shared" si="26"/>
        <v>#VALUE!</v>
      </c>
      <c r="AA43" s="145" t="e">
        <f t="shared" si="26"/>
        <v>#VALUE!</v>
      </c>
      <c r="AB43" s="145" t="e">
        <f t="shared" ref="AB43:AP58" si="31">IF(AND($B43&gt;=AB$4,$B43&lt;=AB$5),AB$6,0)</f>
        <v>#VALUE!</v>
      </c>
      <c r="AC43" s="145" t="e">
        <f t="shared" si="31"/>
        <v>#VALUE!</v>
      </c>
      <c r="AD43" s="145" t="e">
        <f t="shared" si="31"/>
        <v>#VALUE!</v>
      </c>
      <c r="AE43" s="145" t="e">
        <f t="shared" si="31"/>
        <v>#VALUE!</v>
      </c>
      <c r="AF43" s="145" t="e">
        <f t="shared" si="31"/>
        <v>#VALUE!</v>
      </c>
      <c r="AG43" s="145" t="e">
        <f t="shared" si="31"/>
        <v>#VALUE!</v>
      </c>
      <c r="AH43" s="145" t="e">
        <f t="shared" si="31"/>
        <v>#VALUE!</v>
      </c>
      <c r="AI43" s="145" t="e">
        <f t="shared" si="31"/>
        <v>#VALUE!</v>
      </c>
      <c r="AJ43" s="145" t="e">
        <f t="shared" si="31"/>
        <v>#VALUE!</v>
      </c>
      <c r="AK43" s="145" t="e">
        <f t="shared" si="31"/>
        <v>#VALUE!</v>
      </c>
      <c r="AL43" s="145" t="e">
        <f t="shared" si="31"/>
        <v>#VALUE!</v>
      </c>
      <c r="AM43" s="145" t="e">
        <f t="shared" si="31"/>
        <v>#VALUE!</v>
      </c>
      <c r="AN43" s="145" t="e">
        <f t="shared" si="31"/>
        <v>#VALUE!</v>
      </c>
      <c r="AO43" s="145" t="e">
        <f t="shared" si="31"/>
        <v>#VALUE!</v>
      </c>
      <c r="AP43" s="145" t="e">
        <f t="shared" si="31"/>
        <v>#VALUE!</v>
      </c>
      <c r="AQ43" s="146"/>
      <c r="AR43" s="181" t="e">
        <f t="shared" ref="AR43:AR74" si="32">SUM(AW43:BE43)</f>
        <v>#VALUE!</v>
      </c>
      <c r="AS43" s="145" t="e">
        <f t="shared" si="16"/>
        <v>#VALUE!</v>
      </c>
      <c r="AT43" s="145" t="e">
        <f t="shared" si="17"/>
        <v>#VALUE!</v>
      </c>
      <c r="AU43" s="118"/>
      <c r="AV43" s="187" t="e">
        <f t="shared" si="29"/>
        <v>#VALUE!</v>
      </c>
      <c r="AW43" s="185" t="e">
        <f t="shared" si="27"/>
        <v>#VALUE!</v>
      </c>
      <c r="AX43" s="185" t="e">
        <f t="shared" si="27"/>
        <v>#VALUE!</v>
      </c>
      <c r="AY43" s="185" t="e">
        <f t="shared" si="27"/>
        <v>#VALUE!</v>
      </c>
      <c r="AZ43" s="185" t="e">
        <f t="shared" si="27"/>
        <v>#VALUE!</v>
      </c>
      <c r="BA43" s="185" t="e">
        <f t="shared" si="27"/>
        <v>#VALUE!</v>
      </c>
      <c r="BB43" s="185" t="e">
        <f t="shared" si="27"/>
        <v>#VALUE!</v>
      </c>
      <c r="BC43" s="185" t="e">
        <f t="shared" si="27"/>
        <v>#VALUE!</v>
      </c>
      <c r="BD43" s="185" t="e">
        <f t="shared" si="27"/>
        <v>#VALUE!</v>
      </c>
      <c r="BE43" s="185" t="e">
        <f t="shared" si="27"/>
        <v>#VALUE!</v>
      </c>
      <c r="BF43" s="146"/>
      <c r="BG43" s="181" t="e">
        <f t="shared" ref="BG43:BG74" si="33">SUM(BL43:BT43)</f>
        <v>#VALUE!</v>
      </c>
      <c r="BH43" s="145" t="e">
        <f t="shared" si="19"/>
        <v>#VALUE!</v>
      </c>
      <c r="BI43" s="145" t="e">
        <f t="shared" si="20"/>
        <v>#VALUE!</v>
      </c>
      <c r="BJ43" s="118"/>
      <c r="BK43" s="187" t="e">
        <f t="shared" si="30"/>
        <v>#VALUE!</v>
      </c>
      <c r="BL43" s="185" t="e">
        <f t="shared" ref="BL43:BT58" si="34">IF(AND($B43&gt;=BL$4,$B43&lt;=BL$5),BL$6,0)</f>
        <v>#VALUE!</v>
      </c>
      <c r="BM43" s="185" t="e">
        <f t="shared" si="34"/>
        <v>#VALUE!</v>
      </c>
      <c r="BN43" s="185" t="e">
        <f t="shared" si="34"/>
        <v>#VALUE!</v>
      </c>
      <c r="BO43" s="185" t="e">
        <f t="shared" si="34"/>
        <v>#VALUE!</v>
      </c>
      <c r="BP43" s="185" t="e">
        <f t="shared" si="34"/>
        <v>#VALUE!</v>
      </c>
      <c r="BQ43" s="185" t="e">
        <f t="shared" si="34"/>
        <v>#VALUE!</v>
      </c>
      <c r="BR43" s="185" t="e">
        <f t="shared" si="34"/>
        <v>#VALUE!</v>
      </c>
      <c r="BS43" s="185" t="e">
        <f t="shared" si="34"/>
        <v>#VALUE!</v>
      </c>
      <c r="BT43" s="185" t="e">
        <f t="shared" si="34"/>
        <v>#VALUE!</v>
      </c>
      <c r="BU43" s="119"/>
    </row>
    <row r="44" spans="1:73" ht="18" customHeight="1" x14ac:dyDescent="0.25">
      <c r="A44" s="117"/>
      <c r="B44" s="151" t="e">
        <f t="shared" si="21"/>
        <v>#VALUE!</v>
      </c>
      <c r="C44" s="118"/>
      <c r="D44" s="233" t="e">
        <f t="shared" si="9"/>
        <v>#VALUE!</v>
      </c>
      <c r="E44" s="233" t="e">
        <f t="shared" si="10"/>
        <v>#VALUE!</v>
      </c>
      <c r="F44" s="233" t="e">
        <f t="shared" si="11"/>
        <v>#VALUE!</v>
      </c>
      <c r="G44" s="118"/>
      <c r="H44" s="181" t="e">
        <f t="shared" si="22"/>
        <v>#VALUE!</v>
      </c>
      <c r="I44" s="145" t="e">
        <f t="shared" si="13"/>
        <v>#VALUE!</v>
      </c>
      <c r="J44" s="145" t="e">
        <f t="shared" si="14"/>
        <v>#VALUE!</v>
      </c>
      <c r="K44" s="118"/>
      <c r="L44" s="187" t="e">
        <f t="shared" si="28"/>
        <v>#VALUE!</v>
      </c>
      <c r="M44" s="185" t="e">
        <f t="shared" ref="M44:AB59" si="35">IF(AND($B44&gt;=M$4,$B44&lt;=M$5),M$6,0)</f>
        <v>#VALUE!</v>
      </c>
      <c r="N44" s="145" t="e">
        <f t="shared" si="35"/>
        <v>#VALUE!</v>
      </c>
      <c r="O44" s="145" t="e">
        <f t="shared" si="35"/>
        <v>#VALUE!</v>
      </c>
      <c r="P44" s="145" t="e">
        <f t="shared" si="35"/>
        <v>#VALUE!</v>
      </c>
      <c r="Q44" s="145" t="e">
        <f t="shared" si="35"/>
        <v>#VALUE!</v>
      </c>
      <c r="R44" s="145" t="e">
        <f t="shared" si="35"/>
        <v>#VALUE!</v>
      </c>
      <c r="S44" s="145" t="e">
        <f t="shared" si="35"/>
        <v>#VALUE!</v>
      </c>
      <c r="T44" s="145" t="e">
        <f t="shared" si="35"/>
        <v>#VALUE!</v>
      </c>
      <c r="U44" s="145" t="e">
        <f t="shared" si="35"/>
        <v>#VALUE!</v>
      </c>
      <c r="V44" s="145" t="e">
        <f t="shared" si="35"/>
        <v>#VALUE!</v>
      </c>
      <c r="W44" s="145" t="e">
        <f t="shared" si="35"/>
        <v>#VALUE!</v>
      </c>
      <c r="X44" s="145" t="e">
        <f t="shared" si="35"/>
        <v>#VALUE!</v>
      </c>
      <c r="Y44" s="145" t="e">
        <f t="shared" si="35"/>
        <v>#VALUE!</v>
      </c>
      <c r="Z44" s="145" t="e">
        <f t="shared" si="35"/>
        <v>#VALUE!</v>
      </c>
      <c r="AA44" s="145" t="e">
        <f t="shared" si="35"/>
        <v>#VALUE!</v>
      </c>
      <c r="AB44" s="145" t="e">
        <f t="shared" si="31"/>
        <v>#VALUE!</v>
      </c>
      <c r="AC44" s="145" t="e">
        <f t="shared" si="31"/>
        <v>#VALUE!</v>
      </c>
      <c r="AD44" s="145" t="e">
        <f t="shared" si="31"/>
        <v>#VALUE!</v>
      </c>
      <c r="AE44" s="145" t="e">
        <f t="shared" si="31"/>
        <v>#VALUE!</v>
      </c>
      <c r="AF44" s="145" t="e">
        <f t="shared" si="31"/>
        <v>#VALUE!</v>
      </c>
      <c r="AG44" s="145" t="e">
        <f t="shared" si="31"/>
        <v>#VALUE!</v>
      </c>
      <c r="AH44" s="145" t="e">
        <f t="shared" si="31"/>
        <v>#VALUE!</v>
      </c>
      <c r="AI44" s="145" t="e">
        <f t="shared" si="31"/>
        <v>#VALUE!</v>
      </c>
      <c r="AJ44" s="145" t="e">
        <f t="shared" si="31"/>
        <v>#VALUE!</v>
      </c>
      <c r="AK44" s="145" t="e">
        <f t="shared" si="31"/>
        <v>#VALUE!</v>
      </c>
      <c r="AL44" s="145" t="e">
        <f t="shared" si="31"/>
        <v>#VALUE!</v>
      </c>
      <c r="AM44" s="145" t="e">
        <f t="shared" si="31"/>
        <v>#VALUE!</v>
      </c>
      <c r="AN44" s="145" t="e">
        <f t="shared" si="31"/>
        <v>#VALUE!</v>
      </c>
      <c r="AO44" s="145" t="e">
        <f t="shared" si="31"/>
        <v>#VALUE!</v>
      </c>
      <c r="AP44" s="145" t="e">
        <f t="shared" si="31"/>
        <v>#VALUE!</v>
      </c>
      <c r="AQ44" s="146"/>
      <c r="AR44" s="181" t="e">
        <f t="shared" si="32"/>
        <v>#VALUE!</v>
      </c>
      <c r="AS44" s="145" t="e">
        <f t="shared" si="16"/>
        <v>#VALUE!</v>
      </c>
      <c r="AT44" s="145" t="e">
        <f t="shared" si="17"/>
        <v>#VALUE!</v>
      </c>
      <c r="AU44" s="118"/>
      <c r="AV44" s="187" t="e">
        <f t="shared" si="29"/>
        <v>#VALUE!</v>
      </c>
      <c r="AW44" s="185" t="e">
        <f t="shared" ref="AW44:BE59" si="36">IF(AND($B44&gt;=AW$4,$B44&lt;=AW$5),AW$6,0)</f>
        <v>#VALUE!</v>
      </c>
      <c r="AX44" s="185" t="e">
        <f t="shared" si="36"/>
        <v>#VALUE!</v>
      </c>
      <c r="AY44" s="185" t="e">
        <f t="shared" si="36"/>
        <v>#VALUE!</v>
      </c>
      <c r="AZ44" s="185" t="e">
        <f t="shared" si="36"/>
        <v>#VALUE!</v>
      </c>
      <c r="BA44" s="185" t="e">
        <f t="shared" si="36"/>
        <v>#VALUE!</v>
      </c>
      <c r="BB44" s="185" t="e">
        <f t="shared" si="36"/>
        <v>#VALUE!</v>
      </c>
      <c r="BC44" s="185" t="e">
        <f t="shared" si="36"/>
        <v>#VALUE!</v>
      </c>
      <c r="BD44" s="185" t="e">
        <f t="shared" si="36"/>
        <v>#VALUE!</v>
      </c>
      <c r="BE44" s="185" t="e">
        <f t="shared" si="36"/>
        <v>#VALUE!</v>
      </c>
      <c r="BF44" s="146"/>
      <c r="BG44" s="181" t="e">
        <f t="shared" si="33"/>
        <v>#VALUE!</v>
      </c>
      <c r="BH44" s="145" t="e">
        <f t="shared" si="19"/>
        <v>#VALUE!</v>
      </c>
      <c r="BI44" s="145" t="e">
        <f t="shared" si="20"/>
        <v>#VALUE!</v>
      </c>
      <c r="BJ44" s="118"/>
      <c r="BK44" s="187" t="e">
        <f t="shared" si="30"/>
        <v>#VALUE!</v>
      </c>
      <c r="BL44" s="185" t="e">
        <f t="shared" si="34"/>
        <v>#VALUE!</v>
      </c>
      <c r="BM44" s="185" t="e">
        <f t="shared" si="34"/>
        <v>#VALUE!</v>
      </c>
      <c r="BN44" s="185" t="e">
        <f t="shared" si="34"/>
        <v>#VALUE!</v>
      </c>
      <c r="BO44" s="185" t="e">
        <f t="shared" si="34"/>
        <v>#VALUE!</v>
      </c>
      <c r="BP44" s="185" t="e">
        <f t="shared" si="34"/>
        <v>#VALUE!</v>
      </c>
      <c r="BQ44" s="185" t="e">
        <f t="shared" si="34"/>
        <v>#VALUE!</v>
      </c>
      <c r="BR44" s="185" t="e">
        <f t="shared" si="34"/>
        <v>#VALUE!</v>
      </c>
      <c r="BS44" s="185" t="e">
        <f t="shared" si="34"/>
        <v>#VALUE!</v>
      </c>
      <c r="BT44" s="185" t="e">
        <f t="shared" si="34"/>
        <v>#VALUE!</v>
      </c>
      <c r="BU44" s="119"/>
    </row>
    <row r="45" spans="1:73" ht="18" customHeight="1" x14ac:dyDescent="0.25">
      <c r="A45" s="117"/>
      <c r="B45" s="151" t="e">
        <f t="shared" si="21"/>
        <v>#VALUE!</v>
      </c>
      <c r="C45" s="118"/>
      <c r="D45" s="233" t="e">
        <f t="shared" si="9"/>
        <v>#VALUE!</v>
      </c>
      <c r="E45" s="233" t="e">
        <f t="shared" si="10"/>
        <v>#VALUE!</v>
      </c>
      <c r="F45" s="233" t="e">
        <f t="shared" si="11"/>
        <v>#VALUE!</v>
      </c>
      <c r="G45" s="118"/>
      <c r="H45" s="181" t="e">
        <f t="shared" si="22"/>
        <v>#VALUE!</v>
      </c>
      <c r="I45" s="145" t="e">
        <f t="shared" si="13"/>
        <v>#VALUE!</v>
      </c>
      <c r="J45" s="145" t="e">
        <f t="shared" si="14"/>
        <v>#VALUE!</v>
      </c>
      <c r="K45" s="118"/>
      <c r="L45" s="187" t="e">
        <f t="shared" si="28"/>
        <v>#VALUE!</v>
      </c>
      <c r="M45" s="185" t="e">
        <f t="shared" si="35"/>
        <v>#VALUE!</v>
      </c>
      <c r="N45" s="145" t="e">
        <f t="shared" si="35"/>
        <v>#VALUE!</v>
      </c>
      <c r="O45" s="145" t="e">
        <f t="shared" si="35"/>
        <v>#VALUE!</v>
      </c>
      <c r="P45" s="145" t="e">
        <f t="shared" si="35"/>
        <v>#VALUE!</v>
      </c>
      <c r="Q45" s="145" t="e">
        <f t="shared" si="35"/>
        <v>#VALUE!</v>
      </c>
      <c r="R45" s="145" t="e">
        <f t="shared" si="35"/>
        <v>#VALUE!</v>
      </c>
      <c r="S45" s="145" t="e">
        <f t="shared" si="35"/>
        <v>#VALUE!</v>
      </c>
      <c r="T45" s="145" t="e">
        <f t="shared" si="35"/>
        <v>#VALUE!</v>
      </c>
      <c r="U45" s="145" t="e">
        <f t="shared" si="35"/>
        <v>#VALUE!</v>
      </c>
      <c r="V45" s="145" t="e">
        <f t="shared" si="35"/>
        <v>#VALUE!</v>
      </c>
      <c r="W45" s="145" t="e">
        <f t="shared" si="35"/>
        <v>#VALUE!</v>
      </c>
      <c r="X45" s="145" t="e">
        <f t="shared" si="35"/>
        <v>#VALUE!</v>
      </c>
      <c r="Y45" s="145" t="e">
        <f t="shared" si="35"/>
        <v>#VALUE!</v>
      </c>
      <c r="Z45" s="145" t="e">
        <f t="shared" si="35"/>
        <v>#VALUE!</v>
      </c>
      <c r="AA45" s="145" t="e">
        <f t="shared" si="35"/>
        <v>#VALUE!</v>
      </c>
      <c r="AB45" s="145" t="e">
        <f t="shared" si="31"/>
        <v>#VALUE!</v>
      </c>
      <c r="AC45" s="145" t="e">
        <f t="shared" si="31"/>
        <v>#VALUE!</v>
      </c>
      <c r="AD45" s="145" t="e">
        <f t="shared" si="31"/>
        <v>#VALUE!</v>
      </c>
      <c r="AE45" s="145" t="e">
        <f t="shared" si="31"/>
        <v>#VALUE!</v>
      </c>
      <c r="AF45" s="145" t="e">
        <f t="shared" si="31"/>
        <v>#VALUE!</v>
      </c>
      <c r="AG45" s="145" t="e">
        <f t="shared" si="31"/>
        <v>#VALUE!</v>
      </c>
      <c r="AH45" s="145" t="e">
        <f t="shared" si="31"/>
        <v>#VALUE!</v>
      </c>
      <c r="AI45" s="145" t="e">
        <f t="shared" si="31"/>
        <v>#VALUE!</v>
      </c>
      <c r="AJ45" s="145" t="e">
        <f t="shared" si="31"/>
        <v>#VALUE!</v>
      </c>
      <c r="AK45" s="145" t="e">
        <f t="shared" si="31"/>
        <v>#VALUE!</v>
      </c>
      <c r="AL45" s="145" t="e">
        <f t="shared" si="31"/>
        <v>#VALUE!</v>
      </c>
      <c r="AM45" s="145" t="e">
        <f t="shared" si="31"/>
        <v>#VALUE!</v>
      </c>
      <c r="AN45" s="145" t="e">
        <f t="shared" si="31"/>
        <v>#VALUE!</v>
      </c>
      <c r="AO45" s="145" t="e">
        <f t="shared" si="31"/>
        <v>#VALUE!</v>
      </c>
      <c r="AP45" s="145" t="e">
        <f t="shared" si="31"/>
        <v>#VALUE!</v>
      </c>
      <c r="AQ45" s="146"/>
      <c r="AR45" s="181" t="e">
        <f t="shared" si="32"/>
        <v>#VALUE!</v>
      </c>
      <c r="AS45" s="145" t="e">
        <f t="shared" si="16"/>
        <v>#VALUE!</v>
      </c>
      <c r="AT45" s="145" t="e">
        <f t="shared" si="17"/>
        <v>#VALUE!</v>
      </c>
      <c r="AU45" s="118"/>
      <c r="AV45" s="187" t="e">
        <f t="shared" si="29"/>
        <v>#VALUE!</v>
      </c>
      <c r="AW45" s="185" t="e">
        <f t="shared" si="36"/>
        <v>#VALUE!</v>
      </c>
      <c r="AX45" s="185" t="e">
        <f t="shared" si="36"/>
        <v>#VALUE!</v>
      </c>
      <c r="AY45" s="185" t="e">
        <f t="shared" si="36"/>
        <v>#VALUE!</v>
      </c>
      <c r="AZ45" s="185" t="e">
        <f t="shared" si="36"/>
        <v>#VALUE!</v>
      </c>
      <c r="BA45" s="185" t="e">
        <f t="shared" si="36"/>
        <v>#VALUE!</v>
      </c>
      <c r="BB45" s="185" t="e">
        <f t="shared" si="36"/>
        <v>#VALUE!</v>
      </c>
      <c r="BC45" s="185" t="e">
        <f t="shared" si="36"/>
        <v>#VALUE!</v>
      </c>
      <c r="BD45" s="185" t="e">
        <f t="shared" si="36"/>
        <v>#VALUE!</v>
      </c>
      <c r="BE45" s="185" t="e">
        <f t="shared" si="36"/>
        <v>#VALUE!</v>
      </c>
      <c r="BF45" s="146"/>
      <c r="BG45" s="181" t="e">
        <f t="shared" si="33"/>
        <v>#VALUE!</v>
      </c>
      <c r="BH45" s="145" t="e">
        <f t="shared" si="19"/>
        <v>#VALUE!</v>
      </c>
      <c r="BI45" s="145" t="e">
        <f t="shared" si="20"/>
        <v>#VALUE!</v>
      </c>
      <c r="BJ45" s="118"/>
      <c r="BK45" s="187" t="e">
        <f t="shared" si="30"/>
        <v>#VALUE!</v>
      </c>
      <c r="BL45" s="185" t="e">
        <f t="shared" si="34"/>
        <v>#VALUE!</v>
      </c>
      <c r="BM45" s="185" t="e">
        <f t="shared" si="34"/>
        <v>#VALUE!</v>
      </c>
      <c r="BN45" s="185" t="e">
        <f t="shared" si="34"/>
        <v>#VALUE!</v>
      </c>
      <c r="BO45" s="185" t="e">
        <f t="shared" si="34"/>
        <v>#VALUE!</v>
      </c>
      <c r="BP45" s="185" t="e">
        <f t="shared" si="34"/>
        <v>#VALUE!</v>
      </c>
      <c r="BQ45" s="185" t="e">
        <f t="shared" si="34"/>
        <v>#VALUE!</v>
      </c>
      <c r="BR45" s="185" t="e">
        <f t="shared" si="34"/>
        <v>#VALUE!</v>
      </c>
      <c r="BS45" s="185" t="e">
        <f t="shared" si="34"/>
        <v>#VALUE!</v>
      </c>
      <c r="BT45" s="185" t="e">
        <f t="shared" si="34"/>
        <v>#VALUE!</v>
      </c>
      <c r="BU45" s="119"/>
    </row>
    <row r="46" spans="1:73" ht="18" customHeight="1" x14ac:dyDescent="0.25">
      <c r="A46" s="117"/>
      <c r="B46" s="151" t="e">
        <f>DATE(YEAR(B45),MONTH(B45)+1,DAY(B45))</f>
        <v>#VALUE!</v>
      </c>
      <c r="C46" s="118"/>
      <c r="D46" s="233" t="e">
        <f t="shared" si="9"/>
        <v>#VALUE!</v>
      </c>
      <c r="E46" s="233" t="e">
        <f t="shared" si="10"/>
        <v>#VALUE!</v>
      </c>
      <c r="F46" s="233" t="e">
        <f t="shared" si="11"/>
        <v>#VALUE!</v>
      </c>
      <c r="G46" s="118"/>
      <c r="H46" s="181" t="e">
        <f t="shared" si="22"/>
        <v>#VALUE!</v>
      </c>
      <c r="I46" s="145" t="e">
        <f t="shared" si="13"/>
        <v>#VALUE!</v>
      </c>
      <c r="J46" s="145" t="e">
        <f t="shared" si="14"/>
        <v>#VALUE!</v>
      </c>
      <c r="K46" s="118"/>
      <c r="L46" s="187" t="e">
        <f t="shared" si="28"/>
        <v>#VALUE!</v>
      </c>
      <c r="M46" s="185" t="e">
        <f t="shared" si="35"/>
        <v>#VALUE!</v>
      </c>
      <c r="N46" s="145" t="e">
        <f t="shared" si="35"/>
        <v>#VALUE!</v>
      </c>
      <c r="O46" s="145" t="e">
        <f t="shared" si="35"/>
        <v>#VALUE!</v>
      </c>
      <c r="P46" s="145" t="e">
        <f t="shared" si="35"/>
        <v>#VALUE!</v>
      </c>
      <c r="Q46" s="145" t="e">
        <f t="shared" si="35"/>
        <v>#VALUE!</v>
      </c>
      <c r="R46" s="145" t="e">
        <f t="shared" si="35"/>
        <v>#VALUE!</v>
      </c>
      <c r="S46" s="145" t="e">
        <f t="shared" si="35"/>
        <v>#VALUE!</v>
      </c>
      <c r="T46" s="145" t="e">
        <f t="shared" si="35"/>
        <v>#VALUE!</v>
      </c>
      <c r="U46" s="145" t="e">
        <f t="shared" si="35"/>
        <v>#VALUE!</v>
      </c>
      <c r="V46" s="145" t="e">
        <f t="shared" si="35"/>
        <v>#VALUE!</v>
      </c>
      <c r="W46" s="145" t="e">
        <f t="shared" si="35"/>
        <v>#VALUE!</v>
      </c>
      <c r="X46" s="145" t="e">
        <f t="shared" si="35"/>
        <v>#VALUE!</v>
      </c>
      <c r="Y46" s="145" t="e">
        <f t="shared" si="35"/>
        <v>#VALUE!</v>
      </c>
      <c r="Z46" s="145" t="e">
        <f t="shared" si="35"/>
        <v>#VALUE!</v>
      </c>
      <c r="AA46" s="145" t="e">
        <f t="shared" si="35"/>
        <v>#VALUE!</v>
      </c>
      <c r="AB46" s="145" t="e">
        <f t="shared" si="31"/>
        <v>#VALUE!</v>
      </c>
      <c r="AC46" s="145" t="e">
        <f t="shared" si="31"/>
        <v>#VALUE!</v>
      </c>
      <c r="AD46" s="145" t="e">
        <f t="shared" si="31"/>
        <v>#VALUE!</v>
      </c>
      <c r="AE46" s="145" t="e">
        <f t="shared" si="31"/>
        <v>#VALUE!</v>
      </c>
      <c r="AF46" s="145" t="e">
        <f t="shared" si="31"/>
        <v>#VALUE!</v>
      </c>
      <c r="AG46" s="145" t="e">
        <f t="shared" si="31"/>
        <v>#VALUE!</v>
      </c>
      <c r="AH46" s="145" t="e">
        <f t="shared" si="31"/>
        <v>#VALUE!</v>
      </c>
      <c r="AI46" s="145" t="e">
        <f t="shared" si="31"/>
        <v>#VALUE!</v>
      </c>
      <c r="AJ46" s="145" t="e">
        <f t="shared" si="31"/>
        <v>#VALUE!</v>
      </c>
      <c r="AK46" s="145" t="e">
        <f t="shared" si="31"/>
        <v>#VALUE!</v>
      </c>
      <c r="AL46" s="145" t="e">
        <f t="shared" si="31"/>
        <v>#VALUE!</v>
      </c>
      <c r="AM46" s="145" t="e">
        <f t="shared" si="31"/>
        <v>#VALUE!</v>
      </c>
      <c r="AN46" s="145" t="e">
        <f t="shared" si="31"/>
        <v>#VALUE!</v>
      </c>
      <c r="AO46" s="145" t="e">
        <f t="shared" si="31"/>
        <v>#VALUE!</v>
      </c>
      <c r="AP46" s="145" t="e">
        <f t="shared" si="31"/>
        <v>#VALUE!</v>
      </c>
      <c r="AQ46" s="146"/>
      <c r="AR46" s="181" t="e">
        <f t="shared" si="32"/>
        <v>#VALUE!</v>
      </c>
      <c r="AS46" s="145" t="e">
        <f t="shared" si="16"/>
        <v>#VALUE!</v>
      </c>
      <c r="AT46" s="145" t="e">
        <f t="shared" si="17"/>
        <v>#VALUE!</v>
      </c>
      <c r="AU46" s="118"/>
      <c r="AV46" s="187" t="e">
        <f t="shared" si="29"/>
        <v>#VALUE!</v>
      </c>
      <c r="AW46" s="185" t="e">
        <f t="shared" si="36"/>
        <v>#VALUE!</v>
      </c>
      <c r="AX46" s="185" t="e">
        <f t="shared" si="36"/>
        <v>#VALUE!</v>
      </c>
      <c r="AY46" s="185" t="e">
        <f t="shared" si="36"/>
        <v>#VALUE!</v>
      </c>
      <c r="AZ46" s="185" t="e">
        <f t="shared" si="36"/>
        <v>#VALUE!</v>
      </c>
      <c r="BA46" s="185" t="e">
        <f t="shared" si="36"/>
        <v>#VALUE!</v>
      </c>
      <c r="BB46" s="185" t="e">
        <f t="shared" si="36"/>
        <v>#VALUE!</v>
      </c>
      <c r="BC46" s="185" t="e">
        <f t="shared" si="36"/>
        <v>#VALUE!</v>
      </c>
      <c r="BD46" s="185" t="e">
        <f t="shared" si="36"/>
        <v>#VALUE!</v>
      </c>
      <c r="BE46" s="185" t="e">
        <f t="shared" si="36"/>
        <v>#VALUE!</v>
      </c>
      <c r="BF46" s="146"/>
      <c r="BG46" s="181" t="e">
        <f t="shared" si="33"/>
        <v>#VALUE!</v>
      </c>
      <c r="BH46" s="145" t="e">
        <f t="shared" si="19"/>
        <v>#VALUE!</v>
      </c>
      <c r="BI46" s="145" t="e">
        <f t="shared" si="20"/>
        <v>#VALUE!</v>
      </c>
      <c r="BJ46" s="118"/>
      <c r="BK46" s="187" t="e">
        <f t="shared" si="30"/>
        <v>#VALUE!</v>
      </c>
      <c r="BL46" s="185" t="e">
        <f t="shared" si="34"/>
        <v>#VALUE!</v>
      </c>
      <c r="BM46" s="185" t="e">
        <f t="shared" si="34"/>
        <v>#VALUE!</v>
      </c>
      <c r="BN46" s="185" t="e">
        <f t="shared" si="34"/>
        <v>#VALUE!</v>
      </c>
      <c r="BO46" s="185" t="e">
        <f t="shared" si="34"/>
        <v>#VALUE!</v>
      </c>
      <c r="BP46" s="185" t="e">
        <f t="shared" si="34"/>
        <v>#VALUE!</v>
      </c>
      <c r="BQ46" s="185" t="e">
        <f t="shared" si="34"/>
        <v>#VALUE!</v>
      </c>
      <c r="BR46" s="185" t="e">
        <f t="shared" si="34"/>
        <v>#VALUE!</v>
      </c>
      <c r="BS46" s="185" t="e">
        <f t="shared" si="34"/>
        <v>#VALUE!</v>
      </c>
      <c r="BT46" s="185" t="e">
        <f t="shared" si="34"/>
        <v>#VALUE!</v>
      </c>
      <c r="BU46" s="119"/>
    </row>
    <row r="47" spans="1:73" ht="18" customHeight="1" x14ac:dyDescent="0.25">
      <c r="A47" s="117"/>
      <c r="B47" s="151" t="e">
        <f>DATE(YEAR(B46),MONTH(B46)+1,DAY(B46))</f>
        <v>#VALUE!</v>
      </c>
      <c r="C47" s="118"/>
      <c r="D47" s="233" t="e">
        <f t="shared" si="9"/>
        <v>#VALUE!</v>
      </c>
      <c r="E47" s="233" t="e">
        <f t="shared" si="10"/>
        <v>#VALUE!</v>
      </c>
      <c r="F47" s="233" t="e">
        <f t="shared" si="11"/>
        <v>#VALUE!</v>
      </c>
      <c r="G47" s="118"/>
      <c r="H47" s="181" t="e">
        <f t="shared" si="22"/>
        <v>#VALUE!</v>
      </c>
      <c r="I47" s="145" t="e">
        <f t="shared" si="13"/>
        <v>#VALUE!</v>
      </c>
      <c r="J47" s="145" t="e">
        <f t="shared" si="14"/>
        <v>#VALUE!</v>
      </c>
      <c r="K47" s="118"/>
      <c r="L47" s="187" t="e">
        <f t="shared" si="28"/>
        <v>#VALUE!</v>
      </c>
      <c r="M47" s="185" t="e">
        <f t="shared" si="35"/>
        <v>#VALUE!</v>
      </c>
      <c r="N47" s="145" t="e">
        <f t="shared" si="35"/>
        <v>#VALUE!</v>
      </c>
      <c r="O47" s="145" t="e">
        <f t="shared" si="35"/>
        <v>#VALUE!</v>
      </c>
      <c r="P47" s="145" t="e">
        <f t="shared" si="35"/>
        <v>#VALUE!</v>
      </c>
      <c r="Q47" s="145" t="e">
        <f t="shared" si="35"/>
        <v>#VALUE!</v>
      </c>
      <c r="R47" s="145" t="e">
        <f t="shared" si="35"/>
        <v>#VALUE!</v>
      </c>
      <c r="S47" s="145" t="e">
        <f t="shared" si="35"/>
        <v>#VALUE!</v>
      </c>
      <c r="T47" s="145" t="e">
        <f t="shared" si="35"/>
        <v>#VALUE!</v>
      </c>
      <c r="U47" s="145" t="e">
        <f t="shared" si="35"/>
        <v>#VALUE!</v>
      </c>
      <c r="V47" s="145" t="e">
        <f t="shared" si="35"/>
        <v>#VALUE!</v>
      </c>
      <c r="W47" s="145" t="e">
        <f t="shared" si="35"/>
        <v>#VALUE!</v>
      </c>
      <c r="X47" s="145" t="e">
        <f t="shared" si="35"/>
        <v>#VALUE!</v>
      </c>
      <c r="Y47" s="145" t="e">
        <f t="shared" si="35"/>
        <v>#VALUE!</v>
      </c>
      <c r="Z47" s="145" t="e">
        <f t="shared" si="35"/>
        <v>#VALUE!</v>
      </c>
      <c r="AA47" s="145" t="e">
        <f t="shared" si="35"/>
        <v>#VALUE!</v>
      </c>
      <c r="AB47" s="145" t="e">
        <f t="shared" si="31"/>
        <v>#VALUE!</v>
      </c>
      <c r="AC47" s="145" t="e">
        <f t="shared" si="31"/>
        <v>#VALUE!</v>
      </c>
      <c r="AD47" s="145" t="e">
        <f t="shared" si="31"/>
        <v>#VALUE!</v>
      </c>
      <c r="AE47" s="145" t="e">
        <f t="shared" si="31"/>
        <v>#VALUE!</v>
      </c>
      <c r="AF47" s="145" t="e">
        <f t="shared" si="31"/>
        <v>#VALUE!</v>
      </c>
      <c r="AG47" s="145" t="e">
        <f t="shared" si="31"/>
        <v>#VALUE!</v>
      </c>
      <c r="AH47" s="145" t="e">
        <f t="shared" si="31"/>
        <v>#VALUE!</v>
      </c>
      <c r="AI47" s="145" t="e">
        <f t="shared" si="31"/>
        <v>#VALUE!</v>
      </c>
      <c r="AJ47" s="145" t="e">
        <f t="shared" si="31"/>
        <v>#VALUE!</v>
      </c>
      <c r="AK47" s="145" t="e">
        <f t="shared" si="31"/>
        <v>#VALUE!</v>
      </c>
      <c r="AL47" s="145" t="e">
        <f t="shared" si="31"/>
        <v>#VALUE!</v>
      </c>
      <c r="AM47" s="145" t="e">
        <f t="shared" si="31"/>
        <v>#VALUE!</v>
      </c>
      <c r="AN47" s="145" t="e">
        <f t="shared" si="31"/>
        <v>#VALUE!</v>
      </c>
      <c r="AO47" s="145" t="e">
        <f t="shared" si="31"/>
        <v>#VALUE!</v>
      </c>
      <c r="AP47" s="145" t="e">
        <f t="shared" si="31"/>
        <v>#VALUE!</v>
      </c>
      <c r="AQ47" s="146"/>
      <c r="AR47" s="181" t="e">
        <f t="shared" si="32"/>
        <v>#VALUE!</v>
      </c>
      <c r="AS47" s="145" t="e">
        <f t="shared" si="16"/>
        <v>#VALUE!</v>
      </c>
      <c r="AT47" s="145" t="e">
        <f t="shared" si="17"/>
        <v>#VALUE!</v>
      </c>
      <c r="AU47" s="118"/>
      <c r="AV47" s="187" t="e">
        <f t="shared" si="29"/>
        <v>#VALUE!</v>
      </c>
      <c r="AW47" s="185" t="e">
        <f t="shared" si="36"/>
        <v>#VALUE!</v>
      </c>
      <c r="AX47" s="185" t="e">
        <f t="shared" si="36"/>
        <v>#VALUE!</v>
      </c>
      <c r="AY47" s="185" t="e">
        <f t="shared" si="36"/>
        <v>#VALUE!</v>
      </c>
      <c r="AZ47" s="185" t="e">
        <f t="shared" si="36"/>
        <v>#VALUE!</v>
      </c>
      <c r="BA47" s="185" t="e">
        <f t="shared" si="36"/>
        <v>#VALUE!</v>
      </c>
      <c r="BB47" s="185" t="e">
        <f t="shared" si="36"/>
        <v>#VALUE!</v>
      </c>
      <c r="BC47" s="185" t="e">
        <f t="shared" si="36"/>
        <v>#VALUE!</v>
      </c>
      <c r="BD47" s="185" t="e">
        <f t="shared" si="36"/>
        <v>#VALUE!</v>
      </c>
      <c r="BE47" s="185" t="e">
        <f t="shared" si="36"/>
        <v>#VALUE!</v>
      </c>
      <c r="BF47" s="146"/>
      <c r="BG47" s="181" t="e">
        <f t="shared" si="33"/>
        <v>#VALUE!</v>
      </c>
      <c r="BH47" s="145" t="e">
        <f t="shared" si="19"/>
        <v>#VALUE!</v>
      </c>
      <c r="BI47" s="145" t="e">
        <f t="shared" si="20"/>
        <v>#VALUE!</v>
      </c>
      <c r="BJ47" s="118"/>
      <c r="BK47" s="187" t="e">
        <f t="shared" si="30"/>
        <v>#VALUE!</v>
      </c>
      <c r="BL47" s="185" t="e">
        <f t="shared" si="34"/>
        <v>#VALUE!</v>
      </c>
      <c r="BM47" s="185" t="e">
        <f t="shared" si="34"/>
        <v>#VALUE!</v>
      </c>
      <c r="BN47" s="185" t="e">
        <f t="shared" si="34"/>
        <v>#VALUE!</v>
      </c>
      <c r="BO47" s="185" t="e">
        <f t="shared" si="34"/>
        <v>#VALUE!</v>
      </c>
      <c r="BP47" s="185" t="e">
        <f t="shared" si="34"/>
        <v>#VALUE!</v>
      </c>
      <c r="BQ47" s="185" t="e">
        <f t="shared" si="34"/>
        <v>#VALUE!</v>
      </c>
      <c r="BR47" s="185" t="e">
        <f t="shared" si="34"/>
        <v>#VALUE!</v>
      </c>
      <c r="BS47" s="185" t="e">
        <f t="shared" si="34"/>
        <v>#VALUE!</v>
      </c>
      <c r="BT47" s="185" t="e">
        <f t="shared" si="34"/>
        <v>#VALUE!</v>
      </c>
      <c r="BU47" s="119"/>
    </row>
    <row r="48" spans="1:73" ht="18" customHeight="1" x14ac:dyDescent="0.25">
      <c r="A48" s="117"/>
      <c r="B48" s="151" t="e">
        <f t="shared" ref="B48:B65" si="37">DATE(YEAR(B47),MONTH(B47)+1,DAY(B47))</f>
        <v>#VALUE!</v>
      </c>
      <c r="C48" s="118"/>
      <c r="D48" s="233" t="e">
        <f t="shared" si="9"/>
        <v>#VALUE!</v>
      </c>
      <c r="E48" s="233" t="e">
        <f t="shared" si="10"/>
        <v>#VALUE!</v>
      </c>
      <c r="F48" s="233" t="e">
        <f t="shared" si="11"/>
        <v>#VALUE!</v>
      </c>
      <c r="G48" s="118"/>
      <c r="H48" s="181" t="e">
        <f t="shared" si="22"/>
        <v>#VALUE!</v>
      </c>
      <c r="I48" s="145" t="e">
        <f t="shared" si="13"/>
        <v>#VALUE!</v>
      </c>
      <c r="J48" s="145" t="e">
        <f t="shared" si="14"/>
        <v>#VALUE!</v>
      </c>
      <c r="K48" s="118"/>
      <c r="L48" s="187" t="e">
        <f t="shared" si="28"/>
        <v>#VALUE!</v>
      </c>
      <c r="M48" s="185" t="e">
        <f t="shared" si="35"/>
        <v>#VALUE!</v>
      </c>
      <c r="N48" s="145" t="e">
        <f t="shared" si="35"/>
        <v>#VALUE!</v>
      </c>
      <c r="O48" s="145" t="e">
        <f t="shared" si="35"/>
        <v>#VALUE!</v>
      </c>
      <c r="P48" s="145" t="e">
        <f t="shared" si="35"/>
        <v>#VALUE!</v>
      </c>
      <c r="Q48" s="145" t="e">
        <f t="shared" si="35"/>
        <v>#VALUE!</v>
      </c>
      <c r="R48" s="145" t="e">
        <f t="shared" si="35"/>
        <v>#VALUE!</v>
      </c>
      <c r="S48" s="145" t="e">
        <f t="shared" si="35"/>
        <v>#VALUE!</v>
      </c>
      <c r="T48" s="145" t="e">
        <f t="shared" si="35"/>
        <v>#VALUE!</v>
      </c>
      <c r="U48" s="145" t="e">
        <f t="shared" si="35"/>
        <v>#VALUE!</v>
      </c>
      <c r="V48" s="145" t="e">
        <f t="shared" si="35"/>
        <v>#VALUE!</v>
      </c>
      <c r="W48" s="145" t="e">
        <f t="shared" si="35"/>
        <v>#VALUE!</v>
      </c>
      <c r="X48" s="145" t="e">
        <f t="shared" si="35"/>
        <v>#VALUE!</v>
      </c>
      <c r="Y48" s="145" t="e">
        <f t="shared" si="35"/>
        <v>#VALUE!</v>
      </c>
      <c r="Z48" s="145" t="e">
        <f t="shared" si="35"/>
        <v>#VALUE!</v>
      </c>
      <c r="AA48" s="145" t="e">
        <f t="shared" si="35"/>
        <v>#VALUE!</v>
      </c>
      <c r="AB48" s="145" t="e">
        <f t="shared" si="31"/>
        <v>#VALUE!</v>
      </c>
      <c r="AC48" s="145" t="e">
        <f t="shared" si="31"/>
        <v>#VALUE!</v>
      </c>
      <c r="AD48" s="145" t="e">
        <f t="shared" si="31"/>
        <v>#VALUE!</v>
      </c>
      <c r="AE48" s="145" t="e">
        <f t="shared" si="31"/>
        <v>#VALUE!</v>
      </c>
      <c r="AF48" s="145" t="e">
        <f t="shared" si="31"/>
        <v>#VALUE!</v>
      </c>
      <c r="AG48" s="145" t="e">
        <f t="shared" si="31"/>
        <v>#VALUE!</v>
      </c>
      <c r="AH48" s="145" t="e">
        <f t="shared" si="31"/>
        <v>#VALUE!</v>
      </c>
      <c r="AI48" s="145" t="e">
        <f t="shared" si="31"/>
        <v>#VALUE!</v>
      </c>
      <c r="AJ48" s="145" t="e">
        <f t="shared" si="31"/>
        <v>#VALUE!</v>
      </c>
      <c r="AK48" s="145" t="e">
        <f t="shared" si="31"/>
        <v>#VALUE!</v>
      </c>
      <c r="AL48" s="145" t="e">
        <f t="shared" si="31"/>
        <v>#VALUE!</v>
      </c>
      <c r="AM48" s="145" t="e">
        <f t="shared" si="31"/>
        <v>#VALUE!</v>
      </c>
      <c r="AN48" s="145" t="e">
        <f t="shared" si="31"/>
        <v>#VALUE!</v>
      </c>
      <c r="AO48" s="145" t="e">
        <f t="shared" si="31"/>
        <v>#VALUE!</v>
      </c>
      <c r="AP48" s="145" t="e">
        <f t="shared" si="31"/>
        <v>#VALUE!</v>
      </c>
      <c r="AQ48" s="146"/>
      <c r="AR48" s="181" t="e">
        <f t="shared" si="32"/>
        <v>#VALUE!</v>
      </c>
      <c r="AS48" s="145" t="e">
        <f t="shared" si="16"/>
        <v>#VALUE!</v>
      </c>
      <c r="AT48" s="145" t="e">
        <f t="shared" si="17"/>
        <v>#VALUE!</v>
      </c>
      <c r="AU48" s="118"/>
      <c r="AV48" s="187" t="e">
        <f t="shared" si="29"/>
        <v>#VALUE!</v>
      </c>
      <c r="AW48" s="185" t="e">
        <f t="shared" si="36"/>
        <v>#VALUE!</v>
      </c>
      <c r="AX48" s="185" t="e">
        <f t="shared" si="36"/>
        <v>#VALUE!</v>
      </c>
      <c r="AY48" s="185" t="e">
        <f t="shared" si="36"/>
        <v>#VALUE!</v>
      </c>
      <c r="AZ48" s="185" t="e">
        <f t="shared" si="36"/>
        <v>#VALUE!</v>
      </c>
      <c r="BA48" s="185" t="e">
        <f t="shared" si="36"/>
        <v>#VALUE!</v>
      </c>
      <c r="BB48" s="185" t="e">
        <f t="shared" si="36"/>
        <v>#VALUE!</v>
      </c>
      <c r="BC48" s="185" t="e">
        <f t="shared" si="36"/>
        <v>#VALUE!</v>
      </c>
      <c r="BD48" s="185" t="e">
        <f t="shared" si="36"/>
        <v>#VALUE!</v>
      </c>
      <c r="BE48" s="185" t="e">
        <f t="shared" si="36"/>
        <v>#VALUE!</v>
      </c>
      <c r="BF48" s="146"/>
      <c r="BG48" s="181" t="e">
        <f t="shared" si="33"/>
        <v>#VALUE!</v>
      </c>
      <c r="BH48" s="145" t="e">
        <f t="shared" si="19"/>
        <v>#VALUE!</v>
      </c>
      <c r="BI48" s="145" t="e">
        <f t="shared" si="20"/>
        <v>#VALUE!</v>
      </c>
      <c r="BJ48" s="118"/>
      <c r="BK48" s="187" t="e">
        <f t="shared" si="30"/>
        <v>#VALUE!</v>
      </c>
      <c r="BL48" s="185" t="e">
        <f t="shared" si="34"/>
        <v>#VALUE!</v>
      </c>
      <c r="BM48" s="185" t="e">
        <f t="shared" si="34"/>
        <v>#VALUE!</v>
      </c>
      <c r="BN48" s="185" t="e">
        <f t="shared" si="34"/>
        <v>#VALUE!</v>
      </c>
      <c r="BO48" s="185" t="e">
        <f t="shared" si="34"/>
        <v>#VALUE!</v>
      </c>
      <c r="BP48" s="185" t="e">
        <f t="shared" si="34"/>
        <v>#VALUE!</v>
      </c>
      <c r="BQ48" s="185" t="e">
        <f t="shared" si="34"/>
        <v>#VALUE!</v>
      </c>
      <c r="BR48" s="185" t="e">
        <f t="shared" si="34"/>
        <v>#VALUE!</v>
      </c>
      <c r="BS48" s="185" t="e">
        <f t="shared" si="34"/>
        <v>#VALUE!</v>
      </c>
      <c r="BT48" s="185" t="e">
        <f t="shared" si="34"/>
        <v>#VALUE!</v>
      </c>
      <c r="BU48" s="119"/>
    </row>
    <row r="49" spans="1:73" ht="18" customHeight="1" x14ac:dyDescent="0.25">
      <c r="A49" s="117"/>
      <c r="B49" s="151" t="e">
        <f t="shared" si="37"/>
        <v>#VALUE!</v>
      </c>
      <c r="C49" s="118"/>
      <c r="D49" s="233" t="e">
        <f t="shared" si="9"/>
        <v>#VALUE!</v>
      </c>
      <c r="E49" s="233" t="e">
        <f t="shared" si="10"/>
        <v>#VALUE!</v>
      </c>
      <c r="F49" s="233" t="e">
        <f t="shared" si="11"/>
        <v>#VALUE!</v>
      </c>
      <c r="G49" s="118"/>
      <c r="H49" s="181" t="e">
        <f t="shared" si="22"/>
        <v>#VALUE!</v>
      </c>
      <c r="I49" s="145" t="e">
        <f t="shared" si="13"/>
        <v>#VALUE!</v>
      </c>
      <c r="J49" s="145" t="e">
        <f t="shared" si="14"/>
        <v>#VALUE!</v>
      </c>
      <c r="K49" s="118"/>
      <c r="L49" s="187" t="e">
        <f t="shared" si="28"/>
        <v>#VALUE!</v>
      </c>
      <c r="M49" s="185" t="e">
        <f t="shared" si="35"/>
        <v>#VALUE!</v>
      </c>
      <c r="N49" s="145" t="e">
        <f t="shared" si="35"/>
        <v>#VALUE!</v>
      </c>
      <c r="O49" s="145" t="e">
        <f t="shared" si="35"/>
        <v>#VALUE!</v>
      </c>
      <c r="P49" s="145" t="e">
        <f t="shared" si="35"/>
        <v>#VALUE!</v>
      </c>
      <c r="Q49" s="145" t="e">
        <f t="shared" si="35"/>
        <v>#VALUE!</v>
      </c>
      <c r="R49" s="145" t="e">
        <f t="shared" si="35"/>
        <v>#VALUE!</v>
      </c>
      <c r="S49" s="145" t="e">
        <f t="shared" si="35"/>
        <v>#VALUE!</v>
      </c>
      <c r="T49" s="145" t="e">
        <f t="shared" si="35"/>
        <v>#VALUE!</v>
      </c>
      <c r="U49" s="145" t="e">
        <f t="shared" si="35"/>
        <v>#VALUE!</v>
      </c>
      <c r="V49" s="145" t="e">
        <f t="shared" si="35"/>
        <v>#VALUE!</v>
      </c>
      <c r="W49" s="145" t="e">
        <f t="shared" si="35"/>
        <v>#VALUE!</v>
      </c>
      <c r="X49" s="145" t="e">
        <f t="shared" si="35"/>
        <v>#VALUE!</v>
      </c>
      <c r="Y49" s="145" t="e">
        <f t="shared" si="35"/>
        <v>#VALUE!</v>
      </c>
      <c r="Z49" s="145" t="e">
        <f t="shared" si="35"/>
        <v>#VALUE!</v>
      </c>
      <c r="AA49" s="145" t="e">
        <f t="shared" si="35"/>
        <v>#VALUE!</v>
      </c>
      <c r="AB49" s="145" t="e">
        <f t="shared" si="31"/>
        <v>#VALUE!</v>
      </c>
      <c r="AC49" s="145" t="e">
        <f t="shared" si="31"/>
        <v>#VALUE!</v>
      </c>
      <c r="AD49" s="145" t="e">
        <f t="shared" si="31"/>
        <v>#VALUE!</v>
      </c>
      <c r="AE49" s="145" t="e">
        <f t="shared" si="31"/>
        <v>#VALUE!</v>
      </c>
      <c r="AF49" s="145" t="e">
        <f t="shared" si="31"/>
        <v>#VALUE!</v>
      </c>
      <c r="AG49" s="145" t="e">
        <f t="shared" si="31"/>
        <v>#VALUE!</v>
      </c>
      <c r="AH49" s="145" t="e">
        <f t="shared" si="31"/>
        <v>#VALUE!</v>
      </c>
      <c r="AI49" s="145" t="e">
        <f t="shared" si="31"/>
        <v>#VALUE!</v>
      </c>
      <c r="AJ49" s="145" t="e">
        <f t="shared" si="31"/>
        <v>#VALUE!</v>
      </c>
      <c r="AK49" s="145" t="e">
        <f t="shared" si="31"/>
        <v>#VALUE!</v>
      </c>
      <c r="AL49" s="145" t="e">
        <f t="shared" si="31"/>
        <v>#VALUE!</v>
      </c>
      <c r="AM49" s="145" t="e">
        <f t="shared" si="31"/>
        <v>#VALUE!</v>
      </c>
      <c r="AN49" s="145" t="e">
        <f t="shared" si="31"/>
        <v>#VALUE!</v>
      </c>
      <c r="AO49" s="145" t="e">
        <f t="shared" si="31"/>
        <v>#VALUE!</v>
      </c>
      <c r="AP49" s="145" t="e">
        <f t="shared" si="31"/>
        <v>#VALUE!</v>
      </c>
      <c r="AQ49" s="146"/>
      <c r="AR49" s="181" t="e">
        <f t="shared" si="32"/>
        <v>#VALUE!</v>
      </c>
      <c r="AS49" s="145" t="e">
        <f t="shared" si="16"/>
        <v>#VALUE!</v>
      </c>
      <c r="AT49" s="145" t="e">
        <f t="shared" si="17"/>
        <v>#VALUE!</v>
      </c>
      <c r="AU49" s="118"/>
      <c r="AV49" s="187" t="e">
        <f t="shared" si="29"/>
        <v>#VALUE!</v>
      </c>
      <c r="AW49" s="185" t="e">
        <f t="shared" si="36"/>
        <v>#VALUE!</v>
      </c>
      <c r="AX49" s="185" t="e">
        <f t="shared" si="36"/>
        <v>#VALUE!</v>
      </c>
      <c r="AY49" s="185" t="e">
        <f t="shared" si="36"/>
        <v>#VALUE!</v>
      </c>
      <c r="AZ49" s="185" t="e">
        <f t="shared" si="36"/>
        <v>#VALUE!</v>
      </c>
      <c r="BA49" s="185" t="e">
        <f t="shared" si="36"/>
        <v>#VALUE!</v>
      </c>
      <c r="BB49" s="185" t="e">
        <f t="shared" si="36"/>
        <v>#VALUE!</v>
      </c>
      <c r="BC49" s="185" t="e">
        <f t="shared" si="36"/>
        <v>#VALUE!</v>
      </c>
      <c r="BD49" s="185" t="e">
        <f t="shared" si="36"/>
        <v>#VALUE!</v>
      </c>
      <c r="BE49" s="185" t="e">
        <f t="shared" si="36"/>
        <v>#VALUE!</v>
      </c>
      <c r="BF49" s="146"/>
      <c r="BG49" s="181" t="e">
        <f t="shared" si="33"/>
        <v>#VALUE!</v>
      </c>
      <c r="BH49" s="145" t="e">
        <f t="shared" si="19"/>
        <v>#VALUE!</v>
      </c>
      <c r="BI49" s="145" t="e">
        <f t="shared" si="20"/>
        <v>#VALUE!</v>
      </c>
      <c r="BJ49" s="118"/>
      <c r="BK49" s="187" t="e">
        <f t="shared" si="30"/>
        <v>#VALUE!</v>
      </c>
      <c r="BL49" s="185" t="e">
        <f t="shared" si="34"/>
        <v>#VALUE!</v>
      </c>
      <c r="BM49" s="185" t="e">
        <f t="shared" si="34"/>
        <v>#VALUE!</v>
      </c>
      <c r="BN49" s="185" t="e">
        <f t="shared" si="34"/>
        <v>#VALUE!</v>
      </c>
      <c r="BO49" s="185" t="e">
        <f t="shared" si="34"/>
        <v>#VALUE!</v>
      </c>
      <c r="BP49" s="185" t="e">
        <f t="shared" si="34"/>
        <v>#VALUE!</v>
      </c>
      <c r="BQ49" s="185" t="e">
        <f t="shared" si="34"/>
        <v>#VALUE!</v>
      </c>
      <c r="BR49" s="185" t="e">
        <f t="shared" si="34"/>
        <v>#VALUE!</v>
      </c>
      <c r="BS49" s="185" t="e">
        <f t="shared" si="34"/>
        <v>#VALUE!</v>
      </c>
      <c r="BT49" s="185" t="e">
        <f t="shared" si="34"/>
        <v>#VALUE!</v>
      </c>
      <c r="BU49" s="119"/>
    </row>
    <row r="50" spans="1:73" ht="18" customHeight="1" x14ac:dyDescent="0.25">
      <c r="A50" s="117"/>
      <c r="B50" s="151" t="e">
        <f t="shared" si="37"/>
        <v>#VALUE!</v>
      </c>
      <c r="C50" s="118"/>
      <c r="D50" s="233" t="e">
        <f t="shared" si="9"/>
        <v>#VALUE!</v>
      </c>
      <c r="E50" s="233" t="e">
        <f t="shared" si="10"/>
        <v>#VALUE!</v>
      </c>
      <c r="F50" s="233" t="e">
        <f t="shared" si="11"/>
        <v>#VALUE!</v>
      </c>
      <c r="G50" s="118"/>
      <c r="H50" s="181" t="e">
        <f t="shared" si="22"/>
        <v>#VALUE!</v>
      </c>
      <c r="I50" s="145" t="e">
        <f t="shared" si="13"/>
        <v>#VALUE!</v>
      </c>
      <c r="J50" s="145" t="e">
        <f t="shared" si="14"/>
        <v>#VALUE!</v>
      </c>
      <c r="K50" s="118"/>
      <c r="L50" s="187" t="e">
        <f t="shared" si="28"/>
        <v>#VALUE!</v>
      </c>
      <c r="M50" s="185" t="e">
        <f t="shared" si="35"/>
        <v>#VALUE!</v>
      </c>
      <c r="N50" s="145" t="e">
        <f t="shared" si="35"/>
        <v>#VALUE!</v>
      </c>
      <c r="O50" s="145" t="e">
        <f t="shared" si="35"/>
        <v>#VALUE!</v>
      </c>
      <c r="P50" s="145" t="e">
        <f t="shared" si="35"/>
        <v>#VALUE!</v>
      </c>
      <c r="Q50" s="145" t="e">
        <f t="shared" si="35"/>
        <v>#VALUE!</v>
      </c>
      <c r="R50" s="145" t="e">
        <f t="shared" si="35"/>
        <v>#VALUE!</v>
      </c>
      <c r="S50" s="145" t="e">
        <f t="shared" si="35"/>
        <v>#VALUE!</v>
      </c>
      <c r="T50" s="145" t="e">
        <f t="shared" si="35"/>
        <v>#VALUE!</v>
      </c>
      <c r="U50" s="145" t="e">
        <f t="shared" si="35"/>
        <v>#VALUE!</v>
      </c>
      <c r="V50" s="145" t="e">
        <f t="shared" si="35"/>
        <v>#VALUE!</v>
      </c>
      <c r="W50" s="145" t="e">
        <f t="shared" si="35"/>
        <v>#VALUE!</v>
      </c>
      <c r="X50" s="145" t="e">
        <f t="shared" si="35"/>
        <v>#VALUE!</v>
      </c>
      <c r="Y50" s="145" t="e">
        <f t="shared" si="35"/>
        <v>#VALUE!</v>
      </c>
      <c r="Z50" s="145" t="e">
        <f t="shared" si="35"/>
        <v>#VALUE!</v>
      </c>
      <c r="AA50" s="145" t="e">
        <f t="shared" si="35"/>
        <v>#VALUE!</v>
      </c>
      <c r="AB50" s="145" t="e">
        <f t="shared" si="31"/>
        <v>#VALUE!</v>
      </c>
      <c r="AC50" s="145" t="e">
        <f t="shared" si="31"/>
        <v>#VALUE!</v>
      </c>
      <c r="AD50" s="145" t="e">
        <f t="shared" si="31"/>
        <v>#VALUE!</v>
      </c>
      <c r="AE50" s="145" t="e">
        <f t="shared" si="31"/>
        <v>#VALUE!</v>
      </c>
      <c r="AF50" s="145" t="e">
        <f t="shared" si="31"/>
        <v>#VALUE!</v>
      </c>
      <c r="AG50" s="145" t="e">
        <f t="shared" si="31"/>
        <v>#VALUE!</v>
      </c>
      <c r="AH50" s="145" t="e">
        <f t="shared" si="31"/>
        <v>#VALUE!</v>
      </c>
      <c r="AI50" s="145" t="e">
        <f t="shared" si="31"/>
        <v>#VALUE!</v>
      </c>
      <c r="AJ50" s="145" t="e">
        <f t="shared" si="31"/>
        <v>#VALUE!</v>
      </c>
      <c r="AK50" s="145" t="e">
        <f t="shared" si="31"/>
        <v>#VALUE!</v>
      </c>
      <c r="AL50" s="145" t="e">
        <f t="shared" si="31"/>
        <v>#VALUE!</v>
      </c>
      <c r="AM50" s="145" t="e">
        <f t="shared" si="31"/>
        <v>#VALUE!</v>
      </c>
      <c r="AN50" s="145" t="e">
        <f t="shared" si="31"/>
        <v>#VALUE!</v>
      </c>
      <c r="AO50" s="145" t="e">
        <f t="shared" si="31"/>
        <v>#VALUE!</v>
      </c>
      <c r="AP50" s="145" t="e">
        <f t="shared" si="31"/>
        <v>#VALUE!</v>
      </c>
      <c r="AQ50" s="146"/>
      <c r="AR50" s="181" t="e">
        <f t="shared" si="32"/>
        <v>#VALUE!</v>
      </c>
      <c r="AS50" s="145" t="e">
        <f t="shared" si="16"/>
        <v>#VALUE!</v>
      </c>
      <c r="AT50" s="145" t="e">
        <f t="shared" si="17"/>
        <v>#VALUE!</v>
      </c>
      <c r="AU50" s="118"/>
      <c r="AV50" s="187" t="e">
        <f t="shared" si="29"/>
        <v>#VALUE!</v>
      </c>
      <c r="AW50" s="185" t="e">
        <f t="shared" si="36"/>
        <v>#VALUE!</v>
      </c>
      <c r="AX50" s="185" t="e">
        <f t="shared" si="36"/>
        <v>#VALUE!</v>
      </c>
      <c r="AY50" s="185" t="e">
        <f t="shared" si="36"/>
        <v>#VALUE!</v>
      </c>
      <c r="AZ50" s="185" t="e">
        <f t="shared" si="36"/>
        <v>#VALUE!</v>
      </c>
      <c r="BA50" s="185" t="e">
        <f t="shared" si="36"/>
        <v>#VALUE!</v>
      </c>
      <c r="BB50" s="185" t="e">
        <f t="shared" si="36"/>
        <v>#VALUE!</v>
      </c>
      <c r="BC50" s="185" t="e">
        <f t="shared" si="36"/>
        <v>#VALUE!</v>
      </c>
      <c r="BD50" s="185" t="e">
        <f t="shared" si="36"/>
        <v>#VALUE!</v>
      </c>
      <c r="BE50" s="185" t="e">
        <f t="shared" si="36"/>
        <v>#VALUE!</v>
      </c>
      <c r="BF50" s="146"/>
      <c r="BG50" s="181" t="e">
        <f t="shared" si="33"/>
        <v>#VALUE!</v>
      </c>
      <c r="BH50" s="145" t="e">
        <f t="shared" si="19"/>
        <v>#VALUE!</v>
      </c>
      <c r="BI50" s="145" t="e">
        <f t="shared" si="20"/>
        <v>#VALUE!</v>
      </c>
      <c r="BJ50" s="118"/>
      <c r="BK50" s="187" t="e">
        <f t="shared" si="30"/>
        <v>#VALUE!</v>
      </c>
      <c r="BL50" s="185" t="e">
        <f t="shared" si="34"/>
        <v>#VALUE!</v>
      </c>
      <c r="BM50" s="185" t="e">
        <f t="shared" si="34"/>
        <v>#VALUE!</v>
      </c>
      <c r="BN50" s="185" t="e">
        <f t="shared" si="34"/>
        <v>#VALUE!</v>
      </c>
      <c r="BO50" s="185" t="e">
        <f t="shared" si="34"/>
        <v>#VALUE!</v>
      </c>
      <c r="BP50" s="185" t="e">
        <f t="shared" si="34"/>
        <v>#VALUE!</v>
      </c>
      <c r="BQ50" s="185" t="e">
        <f t="shared" si="34"/>
        <v>#VALUE!</v>
      </c>
      <c r="BR50" s="185" t="e">
        <f t="shared" si="34"/>
        <v>#VALUE!</v>
      </c>
      <c r="BS50" s="185" t="e">
        <f t="shared" si="34"/>
        <v>#VALUE!</v>
      </c>
      <c r="BT50" s="185" t="e">
        <f t="shared" si="34"/>
        <v>#VALUE!</v>
      </c>
      <c r="BU50" s="119"/>
    </row>
    <row r="51" spans="1:73" ht="18" customHeight="1" x14ac:dyDescent="0.25">
      <c r="A51" s="117"/>
      <c r="B51" s="151" t="e">
        <f t="shared" si="37"/>
        <v>#VALUE!</v>
      </c>
      <c r="C51" s="118"/>
      <c r="D51" s="233" t="e">
        <f t="shared" si="9"/>
        <v>#VALUE!</v>
      </c>
      <c r="E51" s="233" t="e">
        <f t="shared" si="10"/>
        <v>#VALUE!</v>
      </c>
      <c r="F51" s="233" t="e">
        <f t="shared" si="11"/>
        <v>#VALUE!</v>
      </c>
      <c r="G51" s="118"/>
      <c r="H51" s="181" t="e">
        <f t="shared" si="22"/>
        <v>#VALUE!</v>
      </c>
      <c r="I51" s="145" t="e">
        <f t="shared" si="13"/>
        <v>#VALUE!</v>
      </c>
      <c r="J51" s="145" t="e">
        <f t="shared" si="14"/>
        <v>#VALUE!</v>
      </c>
      <c r="K51" s="118"/>
      <c r="L51" s="187" t="e">
        <f t="shared" si="28"/>
        <v>#VALUE!</v>
      </c>
      <c r="M51" s="185" t="e">
        <f t="shared" si="35"/>
        <v>#VALUE!</v>
      </c>
      <c r="N51" s="145" t="e">
        <f t="shared" si="35"/>
        <v>#VALUE!</v>
      </c>
      <c r="O51" s="145" t="e">
        <f t="shared" si="35"/>
        <v>#VALUE!</v>
      </c>
      <c r="P51" s="145" t="e">
        <f t="shared" si="35"/>
        <v>#VALUE!</v>
      </c>
      <c r="Q51" s="145" t="e">
        <f t="shared" si="35"/>
        <v>#VALUE!</v>
      </c>
      <c r="R51" s="145" t="e">
        <f t="shared" si="35"/>
        <v>#VALUE!</v>
      </c>
      <c r="S51" s="145" t="e">
        <f t="shared" si="35"/>
        <v>#VALUE!</v>
      </c>
      <c r="T51" s="145" t="e">
        <f t="shared" si="35"/>
        <v>#VALUE!</v>
      </c>
      <c r="U51" s="145" t="e">
        <f t="shared" si="35"/>
        <v>#VALUE!</v>
      </c>
      <c r="V51" s="145" t="e">
        <f t="shared" si="35"/>
        <v>#VALUE!</v>
      </c>
      <c r="W51" s="145" t="e">
        <f t="shared" si="35"/>
        <v>#VALUE!</v>
      </c>
      <c r="X51" s="145" t="e">
        <f t="shared" si="35"/>
        <v>#VALUE!</v>
      </c>
      <c r="Y51" s="145" t="e">
        <f t="shared" si="35"/>
        <v>#VALUE!</v>
      </c>
      <c r="Z51" s="145" t="e">
        <f t="shared" si="35"/>
        <v>#VALUE!</v>
      </c>
      <c r="AA51" s="145" t="e">
        <f t="shared" si="35"/>
        <v>#VALUE!</v>
      </c>
      <c r="AB51" s="145" t="e">
        <f t="shared" si="31"/>
        <v>#VALUE!</v>
      </c>
      <c r="AC51" s="145" t="e">
        <f t="shared" si="31"/>
        <v>#VALUE!</v>
      </c>
      <c r="AD51" s="145" t="e">
        <f t="shared" si="31"/>
        <v>#VALUE!</v>
      </c>
      <c r="AE51" s="145" t="e">
        <f t="shared" si="31"/>
        <v>#VALUE!</v>
      </c>
      <c r="AF51" s="145" t="e">
        <f t="shared" si="31"/>
        <v>#VALUE!</v>
      </c>
      <c r="AG51" s="145" t="e">
        <f t="shared" si="31"/>
        <v>#VALUE!</v>
      </c>
      <c r="AH51" s="145" t="e">
        <f t="shared" si="31"/>
        <v>#VALUE!</v>
      </c>
      <c r="AI51" s="145" t="e">
        <f t="shared" si="31"/>
        <v>#VALUE!</v>
      </c>
      <c r="AJ51" s="145" t="e">
        <f t="shared" si="31"/>
        <v>#VALUE!</v>
      </c>
      <c r="AK51" s="145" t="e">
        <f t="shared" si="31"/>
        <v>#VALUE!</v>
      </c>
      <c r="AL51" s="145" t="e">
        <f t="shared" si="31"/>
        <v>#VALUE!</v>
      </c>
      <c r="AM51" s="145" t="e">
        <f t="shared" si="31"/>
        <v>#VALUE!</v>
      </c>
      <c r="AN51" s="145" t="e">
        <f t="shared" si="31"/>
        <v>#VALUE!</v>
      </c>
      <c r="AO51" s="145" t="e">
        <f t="shared" si="31"/>
        <v>#VALUE!</v>
      </c>
      <c r="AP51" s="145" t="e">
        <f t="shared" si="31"/>
        <v>#VALUE!</v>
      </c>
      <c r="AQ51" s="146"/>
      <c r="AR51" s="181" t="e">
        <f t="shared" si="32"/>
        <v>#VALUE!</v>
      </c>
      <c r="AS51" s="145" t="e">
        <f t="shared" si="16"/>
        <v>#VALUE!</v>
      </c>
      <c r="AT51" s="145" t="e">
        <f t="shared" si="17"/>
        <v>#VALUE!</v>
      </c>
      <c r="AU51" s="118"/>
      <c r="AV51" s="187" t="e">
        <f t="shared" si="29"/>
        <v>#VALUE!</v>
      </c>
      <c r="AW51" s="185" t="e">
        <f t="shared" si="36"/>
        <v>#VALUE!</v>
      </c>
      <c r="AX51" s="185" t="e">
        <f t="shared" si="36"/>
        <v>#VALUE!</v>
      </c>
      <c r="AY51" s="185" t="e">
        <f t="shared" si="36"/>
        <v>#VALUE!</v>
      </c>
      <c r="AZ51" s="185" t="e">
        <f t="shared" si="36"/>
        <v>#VALUE!</v>
      </c>
      <c r="BA51" s="185" t="e">
        <f t="shared" si="36"/>
        <v>#VALUE!</v>
      </c>
      <c r="BB51" s="185" t="e">
        <f t="shared" si="36"/>
        <v>#VALUE!</v>
      </c>
      <c r="BC51" s="185" t="e">
        <f t="shared" si="36"/>
        <v>#VALUE!</v>
      </c>
      <c r="BD51" s="185" t="e">
        <f t="shared" si="36"/>
        <v>#VALUE!</v>
      </c>
      <c r="BE51" s="185" t="e">
        <f t="shared" si="36"/>
        <v>#VALUE!</v>
      </c>
      <c r="BF51" s="146"/>
      <c r="BG51" s="181" t="e">
        <f t="shared" si="33"/>
        <v>#VALUE!</v>
      </c>
      <c r="BH51" s="145" t="e">
        <f t="shared" si="19"/>
        <v>#VALUE!</v>
      </c>
      <c r="BI51" s="145" t="e">
        <f t="shared" si="20"/>
        <v>#VALUE!</v>
      </c>
      <c r="BJ51" s="118"/>
      <c r="BK51" s="187" t="e">
        <f t="shared" si="30"/>
        <v>#VALUE!</v>
      </c>
      <c r="BL51" s="185" t="e">
        <f t="shared" si="34"/>
        <v>#VALUE!</v>
      </c>
      <c r="BM51" s="185" t="e">
        <f t="shared" si="34"/>
        <v>#VALUE!</v>
      </c>
      <c r="BN51" s="185" t="e">
        <f t="shared" si="34"/>
        <v>#VALUE!</v>
      </c>
      <c r="BO51" s="185" t="e">
        <f t="shared" si="34"/>
        <v>#VALUE!</v>
      </c>
      <c r="BP51" s="185" t="e">
        <f t="shared" si="34"/>
        <v>#VALUE!</v>
      </c>
      <c r="BQ51" s="185" t="e">
        <f t="shared" si="34"/>
        <v>#VALUE!</v>
      </c>
      <c r="BR51" s="185" t="e">
        <f t="shared" si="34"/>
        <v>#VALUE!</v>
      </c>
      <c r="BS51" s="185" t="e">
        <f t="shared" si="34"/>
        <v>#VALUE!</v>
      </c>
      <c r="BT51" s="185" t="e">
        <f t="shared" si="34"/>
        <v>#VALUE!</v>
      </c>
      <c r="BU51" s="119"/>
    </row>
    <row r="52" spans="1:73" ht="18" customHeight="1" x14ac:dyDescent="0.25">
      <c r="A52" s="117"/>
      <c r="B52" s="151" t="e">
        <f t="shared" si="37"/>
        <v>#VALUE!</v>
      </c>
      <c r="C52" s="118"/>
      <c r="D52" s="233" t="e">
        <f t="shared" si="9"/>
        <v>#VALUE!</v>
      </c>
      <c r="E52" s="233" t="e">
        <f t="shared" si="10"/>
        <v>#VALUE!</v>
      </c>
      <c r="F52" s="233" t="e">
        <f t="shared" si="11"/>
        <v>#VALUE!</v>
      </c>
      <c r="G52" s="118"/>
      <c r="H52" s="181" t="e">
        <f t="shared" si="22"/>
        <v>#VALUE!</v>
      </c>
      <c r="I52" s="145" t="e">
        <f t="shared" si="13"/>
        <v>#VALUE!</v>
      </c>
      <c r="J52" s="145" t="e">
        <f t="shared" si="14"/>
        <v>#VALUE!</v>
      </c>
      <c r="K52" s="118"/>
      <c r="L52" s="187" t="e">
        <f t="shared" si="28"/>
        <v>#VALUE!</v>
      </c>
      <c r="M52" s="185" t="e">
        <f t="shared" si="35"/>
        <v>#VALUE!</v>
      </c>
      <c r="N52" s="145" t="e">
        <f t="shared" si="35"/>
        <v>#VALUE!</v>
      </c>
      <c r="O52" s="145" t="e">
        <f t="shared" si="35"/>
        <v>#VALUE!</v>
      </c>
      <c r="P52" s="145" t="e">
        <f t="shared" si="35"/>
        <v>#VALUE!</v>
      </c>
      <c r="Q52" s="145" t="e">
        <f t="shared" si="35"/>
        <v>#VALUE!</v>
      </c>
      <c r="R52" s="145" t="e">
        <f t="shared" si="35"/>
        <v>#VALUE!</v>
      </c>
      <c r="S52" s="145" t="e">
        <f t="shared" si="35"/>
        <v>#VALUE!</v>
      </c>
      <c r="T52" s="145" t="e">
        <f t="shared" si="35"/>
        <v>#VALUE!</v>
      </c>
      <c r="U52" s="145" t="e">
        <f t="shared" si="35"/>
        <v>#VALUE!</v>
      </c>
      <c r="V52" s="145" t="e">
        <f t="shared" si="35"/>
        <v>#VALUE!</v>
      </c>
      <c r="W52" s="145" t="e">
        <f t="shared" si="35"/>
        <v>#VALUE!</v>
      </c>
      <c r="X52" s="145" t="e">
        <f t="shared" si="35"/>
        <v>#VALUE!</v>
      </c>
      <c r="Y52" s="145" t="e">
        <f t="shared" si="35"/>
        <v>#VALUE!</v>
      </c>
      <c r="Z52" s="145" t="e">
        <f t="shared" si="35"/>
        <v>#VALUE!</v>
      </c>
      <c r="AA52" s="145" t="e">
        <f t="shared" si="35"/>
        <v>#VALUE!</v>
      </c>
      <c r="AB52" s="145" t="e">
        <f t="shared" si="31"/>
        <v>#VALUE!</v>
      </c>
      <c r="AC52" s="145" t="e">
        <f t="shared" si="31"/>
        <v>#VALUE!</v>
      </c>
      <c r="AD52" s="145" t="e">
        <f t="shared" si="31"/>
        <v>#VALUE!</v>
      </c>
      <c r="AE52" s="145" t="e">
        <f t="shared" si="31"/>
        <v>#VALUE!</v>
      </c>
      <c r="AF52" s="145" t="e">
        <f t="shared" si="31"/>
        <v>#VALUE!</v>
      </c>
      <c r="AG52" s="145" t="e">
        <f t="shared" si="31"/>
        <v>#VALUE!</v>
      </c>
      <c r="AH52" s="145" t="e">
        <f t="shared" si="31"/>
        <v>#VALUE!</v>
      </c>
      <c r="AI52" s="145" t="e">
        <f t="shared" si="31"/>
        <v>#VALUE!</v>
      </c>
      <c r="AJ52" s="145" t="e">
        <f t="shared" si="31"/>
        <v>#VALUE!</v>
      </c>
      <c r="AK52" s="145" t="e">
        <f t="shared" si="31"/>
        <v>#VALUE!</v>
      </c>
      <c r="AL52" s="145" t="e">
        <f t="shared" si="31"/>
        <v>#VALUE!</v>
      </c>
      <c r="AM52" s="145" t="e">
        <f t="shared" si="31"/>
        <v>#VALUE!</v>
      </c>
      <c r="AN52" s="145" t="e">
        <f t="shared" si="31"/>
        <v>#VALUE!</v>
      </c>
      <c r="AO52" s="145" t="e">
        <f t="shared" si="31"/>
        <v>#VALUE!</v>
      </c>
      <c r="AP52" s="145" t="e">
        <f t="shared" si="31"/>
        <v>#VALUE!</v>
      </c>
      <c r="AQ52" s="146"/>
      <c r="AR52" s="181" t="e">
        <f t="shared" si="32"/>
        <v>#VALUE!</v>
      </c>
      <c r="AS52" s="145" t="e">
        <f t="shared" si="16"/>
        <v>#VALUE!</v>
      </c>
      <c r="AT52" s="145" t="e">
        <f t="shared" si="17"/>
        <v>#VALUE!</v>
      </c>
      <c r="AU52" s="118"/>
      <c r="AV52" s="187" t="e">
        <f t="shared" si="29"/>
        <v>#VALUE!</v>
      </c>
      <c r="AW52" s="185" t="e">
        <f t="shared" si="36"/>
        <v>#VALUE!</v>
      </c>
      <c r="AX52" s="185" t="e">
        <f t="shared" si="36"/>
        <v>#VALUE!</v>
      </c>
      <c r="AY52" s="185" t="e">
        <f t="shared" si="36"/>
        <v>#VALUE!</v>
      </c>
      <c r="AZ52" s="185" t="e">
        <f t="shared" si="36"/>
        <v>#VALUE!</v>
      </c>
      <c r="BA52" s="185" t="e">
        <f t="shared" si="36"/>
        <v>#VALUE!</v>
      </c>
      <c r="BB52" s="185" t="e">
        <f t="shared" si="36"/>
        <v>#VALUE!</v>
      </c>
      <c r="BC52" s="185" t="e">
        <f t="shared" si="36"/>
        <v>#VALUE!</v>
      </c>
      <c r="BD52" s="185" t="e">
        <f t="shared" si="36"/>
        <v>#VALUE!</v>
      </c>
      <c r="BE52" s="185" t="e">
        <f t="shared" si="36"/>
        <v>#VALUE!</v>
      </c>
      <c r="BF52" s="146"/>
      <c r="BG52" s="181" t="e">
        <f t="shared" si="33"/>
        <v>#VALUE!</v>
      </c>
      <c r="BH52" s="145" t="e">
        <f t="shared" si="19"/>
        <v>#VALUE!</v>
      </c>
      <c r="BI52" s="145" t="e">
        <f t="shared" si="20"/>
        <v>#VALUE!</v>
      </c>
      <c r="BJ52" s="118"/>
      <c r="BK52" s="187" t="e">
        <f t="shared" si="30"/>
        <v>#VALUE!</v>
      </c>
      <c r="BL52" s="185" t="e">
        <f t="shared" si="34"/>
        <v>#VALUE!</v>
      </c>
      <c r="BM52" s="185" t="e">
        <f t="shared" si="34"/>
        <v>#VALUE!</v>
      </c>
      <c r="BN52" s="185" t="e">
        <f t="shared" si="34"/>
        <v>#VALUE!</v>
      </c>
      <c r="BO52" s="185" t="e">
        <f t="shared" si="34"/>
        <v>#VALUE!</v>
      </c>
      <c r="BP52" s="185" t="e">
        <f t="shared" si="34"/>
        <v>#VALUE!</v>
      </c>
      <c r="BQ52" s="185" t="e">
        <f t="shared" si="34"/>
        <v>#VALUE!</v>
      </c>
      <c r="BR52" s="185" t="e">
        <f t="shared" si="34"/>
        <v>#VALUE!</v>
      </c>
      <c r="BS52" s="185" t="e">
        <f t="shared" si="34"/>
        <v>#VALUE!</v>
      </c>
      <c r="BT52" s="185" t="e">
        <f t="shared" si="34"/>
        <v>#VALUE!</v>
      </c>
      <c r="BU52" s="119"/>
    </row>
    <row r="53" spans="1:73" ht="18" customHeight="1" x14ac:dyDescent="0.25">
      <c r="A53" s="117"/>
      <c r="B53" s="151" t="e">
        <f t="shared" si="37"/>
        <v>#VALUE!</v>
      </c>
      <c r="C53" s="118"/>
      <c r="D53" s="233" t="e">
        <f t="shared" si="9"/>
        <v>#VALUE!</v>
      </c>
      <c r="E53" s="233" t="e">
        <f t="shared" si="10"/>
        <v>#VALUE!</v>
      </c>
      <c r="F53" s="233" t="e">
        <f t="shared" si="11"/>
        <v>#VALUE!</v>
      </c>
      <c r="G53" s="118"/>
      <c r="H53" s="181" t="e">
        <f t="shared" si="22"/>
        <v>#VALUE!</v>
      </c>
      <c r="I53" s="145" t="e">
        <f t="shared" si="13"/>
        <v>#VALUE!</v>
      </c>
      <c r="J53" s="145" t="e">
        <f t="shared" si="14"/>
        <v>#VALUE!</v>
      </c>
      <c r="K53" s="118"/>
      <c r="L53" s="187" t="e">
        <f t="shared" si="28"/>
        <v>#VALUE!</v>
      </c>
      <c r="M53" s="185" t="e">
        <f t="shared" si="35"/>
        <v>#VALUE!</v>
      </c>
      <c r="N53" s="145" t="e">
        <f t="shared" si="35"/>
        <v>#VALUE!</v>
      </c>
      <c r="O53" s="145" t="e">
        <f t="shared" si="35"/>
        <v>#VALUE!</v>
      </c>
      <c r="P53" s="145" t="e">
        <f t="shared" si="35"/>
        <v>#VALUE!</v>
      </c>
      <c r="Q53" s="145" t="e">
        <f t="shared" si="35"/>
        <v>#VALUE!</v>
      </c>
      <c r="R53" s="145" t="e">
        <f t="shared" si="35"/>
        <v>#VALUE!</v>
      </c>
      <c r="S53" s="145" t="e">
        <f t="shared" si="35"/>
        <v>#VALUE!</v>
      </c>
      <c r="T53" s="145" t="e">
        <f t="shared" si="35"/>
        <v>#VALUE!</v>
      </c>
      <c r="U53" s="145" t="e">
        <f t="shared" si="35"/>
        <v>#VALUE!</v>
      </c>
      <c r="V53" s="145" t="e">
        <f t="shared" si="35"/>
        <v>#VALUE!</v>
      </c>
      <c r="W53" s="145" t="e">
        <f t="shared" si="35"/>
        <v>#VALUE!</v>
      </c>
      <c r="X53" s="145" t="e">
        <f t="shared" si="35"/>
        <v>#VALUE!</v>
      </c>
      <c r="Y53" s="145" t="e">
        <f t="shared" si="35"/>
        <v>#VALUE!</v>
      </c>
      <c r="Z53" s="145" t="e">
        <f t="shared" si="35"/>
        <v>#VALUE!</v>
      </c>
      <c r="AA53" s="145" t="e">
        <f t="shared" si="35"/>
        <v>#VALUE!</v>
      </c>
      <c r="AB53" s="145" t="e">
        <f t="shared" si="31"/>
        <v>#VALUE!</v>
      </c>
      <c r="AC53" s="145" t="e">
        <f t="shared" si="31"/>
        <v>#VALUE!</v>
      </c>
      <c r="AD53" s="145" t="e">
        <f t="shared" si="31"/>
        <v>#VALUE!</v>
      </c>
      <c r="AE53" s="145" t="e">
        <f t="shared" si="31"/>
        <v>#VALUE!</v>
      </c>
      <c r="AF53" s="145" t="e">
        <f t="shared" si="31"/>
        <v>#VALUE!</v>
      </c>
      <c r="AG53" s="145" t="e">
        <f t="shared" si="31"/>
        <v>#VALUE!</v>
      </c>
      <c r="AH53" s="145" t="e">
        <f t="shared" si="31"/>
        <v>#VALUE!</v>
      </c>
      <c r="AI53" s="145" t="e">
        <f t="shared" si="31"/>
        <v>#VALUE!</v>
      </c>
      <c r="AJ53" s="145" t="e">
        <f t="shared" si="31"/>
        <v>#VALUE!</v>
      </c>
      <c r="AK53" s="145" t="e">
        <f t="shared" si="31"/>
        <v>#VALUE!</v>
      </c>
      <c r="AL53" s="145" t="e">
        <f t="shared" si="31"/>
        <v>#VALUE!</v>
      </c>
      <c r="AM53" s="145" t="e">
        <f t="shared" si="31"/>
        <v>#VALUE!</v>
      </c>
      <c r="AN53" s="145" t="e">
        <f t="shared" si="31"/>
        <v>#VALUE!</v>
      </c>
      <c r="AO53" s="145" t="e">
        <f t="shared" si="31"/>
        <v>#VALUE!</v>
      </c>
      <c r="AP53" s="145" t="e">
        <f t="shared" si="31"/>
        <v>#VALUE!</v>
      </c>
      <c r="AQ53" s="146"/>
      <c r="AR53" s="181" t="e">
        <f t="shared" si="32"/>
        <v>#VALUE!</v>
      </c>
      <c r="AS53" s="145" t="e">
        <f t="shared" si="16"/>
        <v>#VALUE!</v>
      </c>
      <c r="AT53" s="145" t="e">
        <f t="shared" si="17"/>
        <v>#VALUE!</v>
      </c>
      <c r="AU53" s="118"/>
      <c r="AV53" s="187" t="e">
        <f t="shared" si="29"/>
        <v>#VALUE!</v>
      </c>
      <c r="AW53" s="185" t="e">
        <f t="shared" si="36"/>
        <v>#VALUE!</v>
      </c>
      <c r="AX53" s="185" t="e">
        <f t="shared" si="36"/>
        <v>#VALUE!</v>
      </c>
      <c r="AY53" s="185" t="e">
        <f t="shared" si="36"/>
        <v>#VALUE!</v>
      </c>
      <c r="AZ53" s="185" t="e">
        <f t="shared" si="36"/>
        <v>#VALUE!</v>
      </c>
      <c r="BA53" s="185" t="e">
        <f t="shared" si="36"/>
        <v>#VALUE!</v>
      </c>
      <c r="BB53" s="185" t="e">
        <f t="shared" si="36"/>
        <v>#VALUE!</v>
      </c>
      <c r="BC53" s="185" t="e">
        <f t="shared" si="36"/>
        <v>#VALUE!</v>
      </c>
      <c r="BD53" s="185" t="e">
        <f t="shared" si="36"/>
        <v>#VALUE!</v>
      </c>
      <c r="BE53" s="185" t="e">
        <f t="shared" si="36"/>
        <v>#VALUE!</v>
      </c>
      <c r="BF53" s="146"/>
      <c r="BG53" s="181" t="e">
        <f t="shared" si="33"/>
        <v>#VALUE!</v>
      </c>
      <c r="BH53" s="145" t="e">
        <f t="shared" si="19"/>
        <v>#VALUE!</v>
      </c>
      <c r="BI53" s="145" t="e">
        <f t="shared" si="20"/>
        <v>#VALUE!</v>
      </c>
      <c r="BJ53" s="118"/>
      <c r="BK53" s="187" t="e">
        <f t="shared" si="30"/>
        <v>#VALUE!</v>
      </c>
      <c r="BL53" s="185" t="e">
        <f t="shared" si="34"/>
        <v>#VALUE!</v>
      </c>
      <c r="BM53" s="185" t="e">
        <f t="shared" si="34"/>
        <v>#VALUE!</v>
      </c>
      <c r="BN53" s="185" t="e">
        <f t="shared" si="34"/>
        <v>#VALUE!</v>
      </c>
      <c r="BO53" s="185" t="e">
        <f t="shared" si="34"/>
        <v>#VALUE!</v>
      </c>
      <c r="BP53" s="185" t="e">
        <f t="shared" si="34"/>
        <v>#VALUE!</v>
      </c>
      <c r="BQ53" s="185" t="e">
        <f t="shared" si="34"/>
        <v>#VALUE!</v>
      </c>
      <c r="BR53" s="185" t="e">
        <f t="shared" si="34"/>
        <v>#VALUE!</v>
      </c>
      <c r="BS53" s="185" t="e">
        <f t="shared" si="34"/>
        <v>#VALUE!</v>
      </c>
      <c r="BT53" s="185" t="e">
        <f t="shared" si="34"/>
        <v>#VALUE!</v>
      </c>
      <c r="BU53" s="119"/>
    </row>
    <row r="54" spans="1:73" ht="18" customHeight="1" x14ac:dyDescent="0.25">
      <c r="A54" s="117"/>
      <c r="B54" s="151" t="e">
        <f t="shared" si="37"/>
        <v>#VALUE!</v>
      </c>
      <c r="C54" s="118"/>
      <c r="D54" s="233" t="e">
        <f t="shared" si="9"/>
        <v>#VALUE!</v>
      </c>
      <c r="E54" s="233" t="e">
        <f t="shared" si="10"/>
        <v>#VALUE!</v>
      </c>
      <c r="F54" s="233" t="e">
        <f t="shared" si="11"/>
        <v>#VALUE!</v>
      </c>
      <c r="G54" s="118"/>
      <c r="H54" s="181" t="e">
        <f t="shared" si="22"/>
        <v>#VALUE!</v>
      </c>
      <c r="I54" s="145" t="e">
        <f t="shared" si="13"/>
        <v>#VALUE!</v>
      </c>
      <c r="J54" s="145" t="e">
        <f t="shared" si="14"/>
        <v>#VALUE!</v>
      </c>
      <c r="K54" s="118"/>
      <c r="L54" s="187" t="e">
        <f t="shared" si="28"/>
        <v>#VALUE!</v>
      </c>
      <c r="M54" s="185" t="e">
        <f t="shared" si="35"/>
        <v>#VALUE!</v>
      </c>
      <c r="N54" s="145" t="e">
        <f t="shared" si="35"/>
        <v>#VALUE!</v>
      </c>
      <c r="O54" s="145" t="e">
        <f t="shared" si="35"/>
        <v>#VALUE!</v>
      </c>
      <c r="P54" s="145" t="e">
        <f t="shared" si="35"/>
        <v>#VALUE!</v>
      </c>
      <c r="Q54" s="145" t="e">
        <f t="shared" si="35"/>
        <v>#VALUE!</v>
      </c>
      <c r="R54" s="145" t="e">
        <f t="shared" si="35"/>
        <v>#VALUE!</v>
      </c>
      <c r="S54" s="145" t="e">
        <f t="shared" si="35"/>
        <v>#VALUE!</v>
      </c>
      <c r="T54" s="145" t="e">
        <f t="shared" si="35"/>
        <v>#VALUE!</v>
      </c>
      <c r="U54" s="145" t="e">
        <f t="shared" si="35"/>
        <v>#VALUE!</v>
      </c>
      <c r="V54" s="145" t="e">
        <f t="shared" si="35"/>
        <v>#VALUE!</v>
      </c>
      <c r="W54" s="145" t="e">
        <f t="shared" si="35"/>
        <v>#VALUE!</v>
      </c>
      <c r="X54" s="145" t="e">
        <f t="shared" si="35"/>
        <v>#VALUE!</v>
      </c>
      <c r="Y54" s="145" t="e">
        <f t="shared" si="35"/>
        <v>#VALUE!</v>
      </c>
      <c r="Z54" s="145" t="e">
        <f t="shared" si="35"/>
        <v>#VALUE!</v>
      </c>
      <c r="AA54" s="145" t="e">
        <f t="shared" si="35"/>
        <v>#VALUE!</v>
      </c>
      <c r="AB54" s="145" t="e">
        <f t="shared" si="31"/>
        <v>#VALUE!</v>
      </c>
      <c r="AC54" s="145" t="e">
        <f t="shared" si="31"/>
        <v>#VALUE!</v>
      </c>
      <c r="AD54" s="145" t="e">
        <f t="shared" si="31"/>
        <v>#VALUE!</v>
      </c>
      <c r="AE54" s="145" t="e">
        <f t="shared" si="31"/>
        <v>#VALUE!</v>
      </c>
      <c r="AF54" s="145" t="e">
        <f t="shared" si="31"/>
        <v>#VALUE!</v>
      </c>
      <c r="AG54" s="145" t="e">
        <f t="shared" si="31"/>
        <v>#VALUE!</v>
      </c>
      <c r="AH54" s="145" t="e">
        <f t="shared" si="31"/>
        <v>#VALUE!</v>
      </c>
      <c r="AI54" s="145" t="e">
        <f t="shared" si="31"/>
        <v>#VALUE!</v>
      </c>
      <c r="AJ54" s="145" t="e">
        <f t="shared" si="31"/>
        <v>#VALUE!</v>
      </c>
      <c r="AK54" s="145" t="e">
        <f t="shared" si="31"/>
        <v>#VALUE!</v>
      </c>
      <c r="AL54" s="145" t="e">
        <f t="shared" si="31"/>
        <v>#VALUE!</v>
      </c>
      <c r="AM54" s="145" t="e">
        <f t="shared" si="31"/>
        <v>#VALUE!</v>
      </c>
      <c r="AN54" s="145" t="e">
        <f t="shared" si="31"/>
        <v>#VALUE!</v>
      </c>
      <c r="AO54" s="145" t="e">
        <f t="shared" si="31"/>
        <v>#VALUE!</v>
      </c>
      <c r="AP54" s="145" t="e">
        <f t="shared" si="31"/>
        <v>#VALUE!</v>
      </c>
      <c r="AQ54" s="146"/>
      <c r="AR54" s="181" t="e">
        <f t="shared" si="32"/>
        <v>#VALUE!</v>
      </c>
      <c r="AS54" s="145" t="e">
        <f t="shared" si="16"/>
        <v>#VALUE!</v>
      </c>
      <c r="AT54" s="145" t="e">
        <f t="shared" si="17"/>
        <v>#VALUE!</v>
      </c>
      <c r="AU54" s="118"/>
      <c r="AV54" s="187" t="e">
        <f t="shared" si="29"/>
        <v>#VALUE!</v>
      </c>
      <c r="AW54" s="185" t="e">
        <f t="shared" si="36"/>
        <v>#VALUE!</v>
      </c>
      <c r="AX54" s="185" t="e">
        <f t="shared" si="36"/>
        <v>#VALUE!</v>
      </c>
      <c r="AY54" s="185" t="e">
        <f t="shared" si="36"/>
        <v>#VALUE!</v>
      </c>
      <c r="AZ54" s="185" t="e">
        <f t="shared" si="36"/>
        <v>#VALUE!</v>
      </c>
      <c r="BA54" s="185" t="e">
        <f t="shared" si="36"/>
        <v>#VALUE!</v>
      </c>
      <c r="BB54" s="185" t="e">
        <f t="shared" si="36"/>
        <v>#VALUE!</v>
      </c>
      <c r="BC54" s="185" t="e">
        <f t="shared" si="36"/>
        <v>#VALUE!</v>
      </c>
      <c r="BD54" s="185" t="e">
        <f t="shared" si="36"/>
        <v>#VALUE!</v>
      </c>
      <c r="BE54" s="185" t="e">
        <f t="shared" si="36"/>
        <v>#VALUE!</v>
      </c>
      <c r="BF54" s="146"/>
      <c r="BG54" s="181" t="e">
        <f t="shared" si="33"/>
        <v>#VALUE!</v>
      </c>
      <c r="BH54" s="145" t="e">
        <f t="shared" si="19"/>
        <v>#VALUE!</v>
      </c>
      <c r="BI54" s="145" t="e">
        <f t="shared" si="20"/>
        <v>#VALUE!</v>
      </c>
      <c r="BJ54" s="118"/>
      <c r="BK54" s="187" t="e">
        <f t="shared" si="30"/>
        <v>#VALUE!</v>
      </c>
      <c r="BL54" s="185" t="e">
        <f t="shared" si="34"/>
        <v>#VALUE!</v>
      </c>
      <c r="BM54" s="185" t="e">
        <f t="shared" si="34"/>
        <v>#VALUE!</v>
      </c>
      <c r="BN54" s="185" t="e">
        <f t="shared" si="34"/>
        <v>#VALUE!</v>
      </c>
      <c r="BO54" s="185" t="e">
        <f t="shared" si="34"/>
        <v>#VALUE!</v>
      </c>
      <c r="BP54" s="185" t="e">
        <f t="shared" si="34"/>
        <v>#VALUE!</v>
      </c>
      <c r="BQ54" s="185" t="e">
        <f t="shared" si="34"/>
        <v>#VALUE!</v>
      </c>
      <c r="BR54" s="185" t="e">
        <f t="shared" si="34"/>
        <v>#VALUE!</v>
      </c>
      <c r="BS54" s="185" t="e">
        <f t="shared" si="34"/>
        <v>#VALUE!</v>
      </c>
      <c r="BT54" s="185" t="e">
        <f t="shared" si="34"/>
        <v>#VALUE!</v>
      </c>
      <c r="BU54" s="119"/>
    </row>
    <row r="55" spans="1:73" ht="18" customHeight="1" x14ac:dyDescent="0.25">
      <c r="A55" s="117"/>
      <c r="B55" s="151" t="e">
        <f t="shared" si="37"/>
        <v>#VALUE!</v>
      </c>
      <c r="C55" s="118"/>
      <c r="D55" s="233" t="e">
        <f t="shared" si="9"/>
        <v>#VALUE!</v>
      </c>
      <c r="E55" s="233" t="e">
        <f t="shared" si="10"/>
        <v>#VALUE!</v>
      </c>
      <c r="F55" s="233" t="e">
        <f t="shared" si="11"/>
        <v>#VALUE!</v>
      </c>
      <c r="G55" s="118"/>
      <c r="H55" s="181" t="e">
        <f t="shared" si="22"/>
        <v>#VALUE!</v>
      </c>
      <c r="I55" s="145" t="e">
        <f t="shared" si="13"/>
        <v>#VALUE!</v>
      </c>
      <c r="J55" s="145" t="e">
        <f t="shared" si="14"/>
        <v>#VALUE!</v>
      </c>
      <c r="K55" s="118"/>
      <c r="L55" s="187" t="e">
        <f t="shared" si="28"/>
        <v>#VALUE!</v>
      </c>
      <c r="M55" s="185" t="e">
        <f t="shared" si="35"/>
        <v>#VALUE!</v>
      </c>
      <c r="N55" s="145" t="e">
        <f t="shared" si="35"/>
        <v>#VALUE!</v>
      </c>
      <c r="O55" s="145" t="e">
        <f t="shared" si="35"/>
        <v>#VALUE!</v>
      </c>
      <c r="P55" s="145" t="e">
        <f t="shared" si="35"/>
        <v>#VALUE!</v>
      </c>
      <c r="Q55" s="145" t="e">
        <f t="shared" si="35"/>
        <v>#VALUE!</v>
      </c>
      <c r="R55" s="145" t="e">
        <f t="shared" si="35"/>
        <v>#VALUE!</v>
      </c>
      <c r="S55" s="145" t="e">
        <f t="shared" si="35"/>
        <v>#VALUE!</v>
      </c>
      <c r="T55" s="145" t="e">
        <f t="shared" si="35"/>
        <v>#VALUE!</v>
      </c>
      <c r="U55" s="145" t="e">
        <f t="shared" si="35"/>
        <v>#VALUE!</v>
      </c>
      <c r="V55" s="145" t="e">
        <f t="shared" si="35"/>
        <v>#VALUE!</v>
      </c>
      <c r="W55" s="145" t="e">
        <f t="shared" si="35"/>
        <v>#VALUE!</v>
      </c>
      <c r="X55" s="145" t="e">
        <f t="shared" si="35"/>
        <v>#VALUE!</v>
      </c>
      <c r="Y55" s="145" t="e">
        <f t="shared" si="35"/>
        <v>#VALUE!</v>
      </c>
      <c r="Z55" s="145" t="e">
        <f t="shared" si="35"/>
        <v>#VALUE!</v>
      </c>
      <c r="AA55" s="145" t="e">
        <f t="shared" si="35"/>
        <v>#VALUE!</v>
      </c>
      <c r="AB55" s="145" t="e">
        <f t="shared" si="31"/>
        <v>#VALUE!</v>
      </c>
      <c r="AC55" s="145" t="e">
        <f t="shared" si="31"/>
        <v>#VALUE!</v>
      </c>
      <c r="AD55" s="145" t="e">
        <f t="shared" si="31"/>
        <v>#VALUE!</v>
      </c>
      <c r="AE55" s="145" t="e">
        <f t="shared" si="31"/>
        <v>#VALUE!</v>
      </c>
      <c r="AF55" s="145" t="e">
        <f t="shared" si="31"/>
        <v>#VALUE!</v>
      </c>
      <c r="AG55" s="145" t="e">
        <f t="shared" si="31"/>
        <v>#VALUE!</v>
      </c>
      <c r="AH55" s="145" t="e">
        <f t="shared" si="31"/>
        <v>#VALUE!</v>
      </c>
      <c r="AI55" s="145" t="e">
        <f t="shared" si="31"/>
        <v>#VALUE!</v>
      </c>
      <c r="AJ55" s="145" t="e">
        <f t="shared" si="31"/>
        <v>#VALUE!</v>
      </c>
      <c r="AK55" s="145" t="e">
        <f t="shared" si="31"/>
        <v>#VALUE!</v>
      </c>
      <c r="AL55" s="145" t="e">
        <f t="shared" si="31"/>
        <v>#VALUE!</v>
      </c>
      <c r="AM55" s="145" t="e">
        <f t="shared" si="31"/>
        <v>#VALUE!</v>
      </c>
      <c r="AN55" s="145" t="e">
        <f t="shared" si="31"/>
        <v>#VALUE!</v>
      </c>
      <c r="AO55" s="145" t="e">
        <f t="shared" si="31"/>
        <v>#VALUE!</v>
      </c>
      <c r="AP55" s="145" t="e">
        <f t="shared" si="31"/>
        <v>#VALUE!</v>
      </c>
      <c r="AQ55" s="146"/>
      <c r="AR55" s="181" t="e">
        <f t="shared" si="32"/>
        <v>#VALUE!</v>
      </c>
      <c r="AS55" s="145" t="e">
        <f t="shared" si="16"/>
        <v>#VALUE!</v>
      </c>
      <c r="AT55" s="145" t="e">
        <f t="shared" si="17"/>
        <v>#VALUE!</v>
      </c>
      <c r="AU55" s="118"/>
      <c r="AV55" s="187" t="e">
        <f t="shared" si="29"/>
        <v>#VALUE!</v>
      </c>
      <c r="AW55" s="185" t="e">
        <f t="shared" si="36"/>
        <v>#VALUE!</v>
      </c>
      <c r="AX55" s="185" t="e">
        <f t="shared" si="36"/>
        <v>#VALUE!</v>
      </c>
      <c r="AY55" s="185" t="e">
        <f t="shared" si="36"/>
        <v>#VALUE!</v>
      </c>
      <c r="AZ55" s="185" t="e">
        <f t="shared" si="36"/>
        <v>#VALUE!</v>
      </c>
      <c r="BA55" s="185" t="e">
        <f t="shared" si="36"/>
        <v>#VALUE!</v>
      </c>
      <c r="BB55" s="185" t="e">
        <f t="shared" si="36"/>
        <v>#VALUE!</v>
      </c>
      <c r="BC55" s="185" t="e">
        <f t="shared" si="36"/>
        <v>#VALUE!</v>
      </c>
      <c r="BD55" s="185" t="e">
        <f t="shared" si="36"/>
        <v>#VALUE!</v>
      </c>
      <c r="BE55" s="185" t="e">
        <f t="shared" si="36"/>
        <v>#VALUE!</v>
      </c>
      <c r="BF55" s="146"/>
      <c r="BG55" s="181" t="e">
        <f t="shared" si="33"/>
        <v>#VALUE!</v>
      </c>
      <c r="BH55" s="145" t="e">
        <f t="shared" si="19"/>
        <v>#VALUE!</v>
      </c>
      <c r="BI55" s="145" t="e">
        <f t="shared" si="20"/>
        <v>#VALUE!</v>
      </c>
      <c r="BJ55" s="118"/>
      <c r="BK55" s="187" t="e">
        <f t="shared" si="30"/>
        <v>#VALUE!</v>
      </c>
      <c r="BL55" s="185" t="e">
        <f t="shared" si="34"/>
        <v>#VALUE!</v>
      </c>
      <c r="BM55" s="185" t="e">
        <f t="shared" si="34"/>
        <v>#VALUE!</v>
      </c>
      <c r="BN55" s="185" t="e">
        <f t="shared" si="34"/>
        <v>#VALUE!</v>
      </c>
      <c r="BO55" s="185" t="e">
        <f t="shared" si="34"/>
        <v>#VALUE!</v>
      </c>
      <c r="BP55" s="185" t="e">
        <f t="shared" si="34"/>
        <v>#VALUE!</v>
      </c>
      <c r="BQ55" s="185" t="e">
        <f t="shared" si="34"/>
        <v>#VALUE!</v>
      </c>
      <c r="BR55" s="185" t="e">
        <f t="shared" si="34"/>
        <v>#VALUE!</v>
      </c>
      <c r="BS55" s="185" t="e">
        <f t="shared" si="34"/>
        <v>#VALUE!</v>
      </c>
      <c r="BT55" s="185" t="e">
        <f t="shared" si="34"/>
        <v>#VALUE!</v>
      </c>
      <c r="BU55" s="119"/>
    </row>
    <row r="56" spans="1:73" ht="18" customHeight="1" x14ac:dyDescent="0.25">
      <c r="A56" s="117"/>
      <c r="B56" s="151" t="e">
        <f t="shared" si="37"/>
        <v>#VALUE!</v>
      </c>
      <c r="C56" s="118"/>
      <c r="D56" s="233" t="e">
        <f t="shared" si="9"/>
        <v>#VALUE!</v>
      </c>
      <c r="E56" s="233" t="e">
        <f t="shared" si="10"/>
        <v>#VALUE!</v>
      </c>
      <c r="F56" s="233" t="e">
        <f t="shared" si="11"/>
        <v>#VALUE!</v>
      </c>
      <c r="G56" s="118"/>
      <c r="H56" s="181" t="e">
        <f t="shared" si="22"/>
        <v>#VALUE!</v>
      </c>
      <c r="I56" s="145" t="e">
        <f t="shared" si="13"/>
        <v>#VALUE!</v>
      </c>
      <c r="J56" s="145" t="e">
        <f t="shared" si="14"/>
        <v>#VALUE!</v>
      </c>
      <c r="K56" s="118"/>
      <c r="L56" s="187" t="e">
        <f t="shared" si="28"/>
        <v>#VALUE!</v>
      </c>
      <c r="M56" s="185" t="e">
        <f t="shared" si="35"/>
        <v>#VALUE!</v>
      </c>
      <c r="N56" s="145" t="e">
        <f t="shared" si="35"/>
        <v>#VALUE!</v>
      </c>
      <c r="O56" s="145" t="e">
        <f t="shared" si="35"/>
        <v>#VALUE!</v>
      </c>
      <c r="P56" s="145" t="e">
        <f t="shared" si="35"/>
        <v>#VALUE!</v>
      </c>
      <c r="Q56" s="145" t="e">
        <f t="shared" si="35"/>
        <v>#VALUE!</v>
      </c>
      <c r="R56" s="145" t="e">
        <f t="shared" si="35"/>
        <v>#VALUE!</v>
      </c>
      <c r="S56" s="145" t="e">
        <f t="shared" si="35"/>
        <v>#VALUE!</v>
      </c>
      <c r="T56" s="145" t="e">
        <f t="shared" si="35"/>
        <v>#VALUE!</v>
      </c>
      <c r="U56" s="145" t="e">
        <f t="shared" si="35"/>
        <v>#VALUE!</v>
      </c>
      <c r="V56" s="145" t="e">
        <f t="shared" si="35"/>
        <v>#VALUE!</v>
      </c>
      <c r="W56" s="145" t="e">
        <f t="shared" si="35"/>
        <v>#VALUE!</v>
      </c>
      <c r="X56" s="145" t="e">
        <f t="shared" si="35"/>
        <v>#VALUE!</v>
      </c>
      <c r="Y56" s="145" t="e">
        <f t="shared" si="35"/>
        <v>#VALUE!</v>
      </c>
      <c r="Z56" s="145" t="e">
        <f t="shared" si="35"/>
        <v>#VALUE!</v>
      </c>
      <c r="AA56" s="145" t="e">
        <f t="shared" si="35"/>
        <v>#VALUE!</v>
      </c>
      <c r="AB56" s="145" t="e">
        <f t="shared" si="31"/>
        <v>#VALUE!</v>
      </c>
      <c r="AC56" s="145" t="e">
        <f t="shared" si="31"/>
        <v>#VALUE!</v>
      </c>
      <c r="AD56" s="145" t="e">
        <f t="shared" si="31"/>
        <v>#VALUE!</v>
      </c>
      <c r="AE56" s="145" t="e">
        <f t="shared" si="31"/>
        <v>#VALUE!</v>
      </c>
      <c r="AF56" s="145" t="e">
        <f t="shared" si="31"/>
        <v>#VALUE!</v>
      </c>
      <c r="AG56" s="145" t="e">
        <f t="shared" si="31"/>
        <v>#VALUE!</v>
      </c>
      <c r="AH56" s="145" t="e">
        <f t="shared" si="31"/>
        <v>#VALUE!</v>
      </c>
      <c r="AI56" s="145" t="e">
        <f t="shared" si="31"/>
        <v>#VALUE!</v>
      </c>
      <c r="AJ56" s="145" t="e">
        <f t="shared" si="31"/>
        <v>#VALUE!</v>
      </c>
      <c r="AK56" s="145" t="e">
        <f t="shared" si="31"/>
        <v>#VALUE!</v>
      </c>
      <c r="AL56" s="145" t="e">
        <f t="shared" si="31"/>
        <v>#VALUE!</v>
      </c>
      <c r="AM56" s="145" t="e">
        <f t="shared" si="31"/>
        <v>#VALUE!</v>
      </c>
      <c r="AN56" s="145" t="e">
        <f t="shared" si="31"/>
        <v>#VALUE!</v>
      </c>
      <c r="AO56" s="145" t="e">
        <f t="shared" si="31"/>
        <v>#VALUE!</v>
      </c>
      <c r="AP56" s="145" t="e">
        <f t="shared" si="31"/>
        <v>#VALUE!</v>
      </c>
      <c r="AQ56" s="146"/>
      <c r="AR56" s="181" t="e">
        <f t="shared" si="32"/>
        <v>#VALUE!</v>
      </c>
      <c r="AS56" s="145" t="e">
        <f t="shared" si="16"/>
        <v>#VALUE!</v>
      </c>
      <c r="AT56" s="145" t="e">
        <f t="shared" si="17"/>
        <v>#VALUE!</v>
      </c>
      <c r="AU56" s="118"/>
      <c r="AV56" s="187" t="e">
        <f t="shared" si="29"/>
        <v>#VALUE!</v>
      </c>
      <c r="AW56" s="185" t="e">
        <f t="shared" si="36"/>
        <v>#VALUE!</v>
      </c>
      <c r="AX56" s="185" t="e">
        <f t="shared" si="36"/>
        <v>#VALUE!</v>
      </c>
      <c r="AY56" s="185" t="e">
        <f t="shared" si="36"/>
        <v>#VALUE!</v>
      </c>
      <c r="AZ56" s="185" t="e">
        <f t="shared" si="36"/>
        <v>#VALUE!</v>
      </c>
      <c r="BA56" s="185" t="e">
        <f t="shared" si="36"/>
        <v>#VALUE!</v>
      </c>
      <c r="BB56" s="185" t="e">
        <f t="shared" si="36"/>
        <v>#VALUE!</v>
      </c>
      <c r="BC56" s="185" t="e">
        <f t="shared" si="36"/>
        <v>#VALUE!</v>
      </c>
      <c r="BD56" s="185" t="e">
        <f t="shared" si="36"/>
        <v>#VALUE!</v>
      </c>
      <c r="BE56" s="185" t="e">
        <f t="shared" si="36"/>
        <v>#VALUE!</v>
      </c>
      <c r="BF56" s="146"/>
      <c r="BG56" s="181" t="e">
        <f t="shared" si="33"/>
        <v>#VALUE!</v>
      </c>
      <c r="BH56" s="145" t="e">
        <f t="shared" si="19"/>
        <v>#VALUE!</v>
      </c>
      <c r="BI56" s="145" t="e">
        <f t="shared" si="20"/>
        <v>#VALUE!</v>
      </c>
      <c r="BJ56" s="118"/>
      <c r="BK56" s="187" t="e">
        <f t="shared" si="30"/>
        <v>#VALUE!</v>
      </c>
      <c r="BL56" s="185" t="e">
        <f t="shared" si="34"/>
        <v>#VALUE!</v>
      </c>
      <c r="BM56" s="185" t="e">
        <f t="shared" si="34"/>
        <v>#VALUE!</v>
      </c>
      <c r="BN56" s="185" t="e">
        <f t="shared" si="34"/>
        <v>#VALUE!</v>
      </c>
      <c r="BO56" s="185" t="e">
        <f t="shared" si="34"/>
        <v>#VALUE!</v>
      </c>
      <c r="BP56" s="185" t="e">
        <f t="shared" si="34"/>
        <v>#VALUE!</v>
      </c>
      <c r="BQ56" s="185" t="e">
        <f t="shared" si="34"/>
        <v>#VALUE!</v>
      </c>
      <c r="BR56" s="185" t="e">
        <f t="shared" si="34"/>
        <v>#VALUE!</v>
      </c>
      <c r="BS56" s="185" t="e">
        <f t="shared" si="34"/>
        <v>#VALUE!</v>
      </c>
      <c r="BT56" s="185" t="e">
        <f t="shared" si="34"/>
        <v>#VALUE!</v>
      </c>
      <c r="BU56" s="119"/>
    </row>
    <row r="57" spans="1:73" ht="18" customHeight="1" x14ac:dyDescent="0.25">
      <c r="A57" s="117"/>
      <c r="B57" s="151" t="e">
        <f t="shared" si="37"/>
        <v>#VALUE!</v>
      </c>
      <c r="C57" s="118"/>
      <c r="D57" s="233" t="e">
        <f t="shared" si="9"/>
        <v>#VALUE!</v>
      </c>
      <c r="E57" s="233" t="e">
        <f t="shared" si="10"/>
        <v>#VALUE!</v>
      </c>
      <c r="F57" s="233" t="e">
        <f t="shared" si="11"/>
        <v>#VALUE!</v>
      </c>
      <c r="G57" s="118"/>
      <c r="H57" s="181" t="e">
        <f t="shared" si="22"/>
        <v>#VALUE!</v>
      </c>
      <c r="I57" s="145" t="e">
        <f t="shared" si="13"/>
        <v>#VALUE!</v>
      </c>
      <c r="J57" s="145" t="e">
        <f t="shared" si="14"/>
        <v>#VALUE!</v>
      </c>
      <c r="K57" s="118"/>
      <c r="L57" s="187" t="e">
        <f t="shared" si="28"/>
        <v>#VALUE!</v>
      </c>
      <c r="M57" s="185" t="e">
        <f t="shared" si="35"/>
        <v>#VALUE!</v>
      </c>
      <c r="N57" s="145" t="e">
        <f t="shared" si="35"/>
        <v>#VALUE!</v>
      </c>
      <c r="O57" s="145" t="e">
        <f t="shared" si="35"/>
        <v>#VALUE!</v>
      </c>
      <c r="P57" s="145" t="e">
        <f t="shared" si="35"/>
        <v>#VALUE!</v>
      </c>
      <c r="Q57" s="145" t="e">
        <f t="shared" si="35"/>
        <v>#VALUE!</v>
      </c>
      <c r="R57" s="145" t="e">
        <f t="shared" si="35"/>
        <v>#VALUE!</v>
      </c>
      <c r="S57" s="145" t="e">
        <f t="shared" si="35"/>
        <v>#VALUE!</v>
      </c>
      <c r="T57" s="145" t="e">
        <f t="shared" si="35"/>
        <v>#VALUE!</v>
      </c>
      <c r="U57" s="145" t="e">
        <f t="shared" si="35"/>
        <v>#VALUE!</v>
      </c>
      <c r="V57" s="145" t="e">
        <f t="shared" si="35"/>
        <v>#VALUE!</v>
      </c>
      <c r="W57" s="145" t="e">
        <f t="shared" si="35"/>
        <v>#VALUE!</v>
      </c>
      <c r="X57" s="145" t="e">
        <f t="shared" si="35"/>
        <v>#VALUE!</v>
      </c>
      <c r="Y57" s="145" t="e">
        <f t="shared" si="35"/>
        <v>#VALUE!</v>
      </c>
      <c r="Z57" s="145" t="e">
        <f t="shared" si="35"/>
        <v>#VALUE!</v>
      </c>
      <c r="AA57" s="145" t="e">
        <f t="shared" si="35"/>
        <v>#VALUE!</v>
      </c>
      <c r="AB57" s="145" t="e">
        <f t="shared" si="31"/>
        <v>#VALUE!</v>
      </c>
      <c r="AC57" s="145" t="e">
        <f t="shared" si="31"/>
        <v>#VALUE!</v>
      </c>
      <c r="AD57" s="145" t="e">
        <f t="shared" si="31"/>
        <v>#VALUE!</v>
      </c>
      <c r="AE57" s="145" t="e">
        <f t="shared" si="31"/>
        <v>#VALUE!</v>
      </c>
      <c r="AF57" s="145" t="e">
        <f t="shared" si="31"/>
        <v>#VALUE!</v>
      </c>
      <c r="AG57" s="145" t="e">
        <f t="shared" si="31"/>
        <v>#VALUE!</v>
      </c>
      <c r="AH57" s="145" t="e">
        <f t="shared" si="31"/>
        <v>#VALUE!</v>
      </c>
      <c r="AI57" s="145" t="e">
        <f t="shared" si="31"/>
        <v>#VALUE!</v>
      </c>
      <c r="AJ57" s="145" t="e">
        <f t="shared" si="31"/>
        <v>#VALUE!</v>
      </c>
      <c r="AK57" s="145" t="e">
        <f t="shared" si="31"/>
        <v>#VALUE!</v>
      </c>
      <c r="AL57" s="145" t="e">
        <f t="shared" si="31"/>
        <v>#VALUE!</v>
      </c>
      <c r="AM57" s="145" t="e">
        <f t="shared" si="31"/>
        <v>#VALUE!</v>
      </c>
      <c r="AN57" s="145" t="e">
        <f t="shared" si="31"/>
        <v>#VALUE!</v>
      </c>
      <c r="AO57" s="145" t="e">
        <f t="shared" si="31"/>
        <v>#VALUE!</v>
      </c>
      <c r="AP57" s="145" t="e">
        <f t="shared" si="31"/>
        <v>#VALUE!</v>
      </c>
      <c r="AQ57" s="146"/>
      <c r="AR57" s="181" t="e">
        <f t="shared" si="32"/>
        <v>#VALUE!</v>
      </c>
      <c r="AS57" s="145" t="e">
        <f t="shared" si="16"/>
        <v>#VALUE!</v>
      </c>
      <c r="AT57" s="145" t="e">
        <f t="shared" si="17"/>
        <v>#VALUE!</v>
      </c>
      <c r="AU57" s="118"/>
      <c r="AV57" s="187" t="e">
        <f t="shared" si="29"/>
        <v>#VALUE!</v>
      </c>
      <c r="AW57" s="185" t="e">
        <f t="shared" si="36"/>
        <v>#VALUE!</v>
      </c>
      <c r="AX57" s="185" t="e">
        <f t="shared" si="36"/>
        <v>#VALUE!</v>
      </c>
      <c r="AY57" s="185" t="e">
        <f t="shared" si="36"/>
        <v>#VALUE!</v>
      </c>
      <c r="AZ57" s="185" t="e">
        <f t="shared" si="36"/>
        <v>#VALUE!</v>
      </c>
      <c r="BA57" s="185" t="e">
        <f t="shared" si="36"/>
        <v>#VALUE!</v>
      </c>
      <c r="BB57" s="185" t="e">
        <f t="shared" si="36"/>
        <v>#VALUE!</v>
      </c>
      <c r="BC57" s="185" t="e">
        <f t="shared" si="36"/>
        <v>#VALUE!</v>
      </c>
      <c r="BD57" s="185" t="e">
        <f t="shared" si="36"/>
        <v>#VALUE!</v>
      </c>
      <c r="BE57" s="185" t="e">
        <f t="shared" si="36"/>
        <v>#VALUE!</v>
      </c>
      <c r="BF57" s="146"/>
      <c r="BG57" s="181" t="e">
        <f t="shared" si="33"/>
        <v>#VALUE!</v>
      </c>
      <c r="BH57" s="145" t="e">
        <f t="shared" si="19"/>
        <v>#VALUE!</v>
      </c>
      <c r="BI57" s="145" t="e">
        <f t="shared" si="20"/>
        <v>#VALUE!</v>
      </c>
      <c r="BJ57" s="118"/>
      <c r="BK57" s="187" t="e">
        <f t="shared" si="30"/>
        <v>#VALUE!</v>
      </c>
      <c r="BL57" s="185" t="e">
        <f t="shared" si="34"/>
        <v>#VALUE!</v>
      </c>
      <c r="BM57" s="185" t="e">
        <f t="shared" si="34"/>
        <v>#VALUE!</v>
      </c>
      <c r="BN57" s="185" t="e">
        <f t="shared" si="34"/>
        <v>#VALUE!</v>
      </c>
      <c r="BO57" s="185" t="e">
        <f t="shared" si="34"/>
        <v>#VALUE!</v>
      </c>
      <c r="BP57" s="185" t="e">
        <f t="shared" si="34"/>
        <v>#VALUE!</v>
      </c>
      <c r="BQ57" s="185" t="e">
        <f t="shared" si="34"/>
        <v>#VALUE!</v>
      </c>
      <c r="BR57" s="185" t="e">
        <f t="shared" si="34"/>
        <v>#VALUE!</v>
      </c>
      <c r="BS57" s="185" t="e">
        <f t="shared" si="34"/>
        <v>#VALUE!</v>
      </c>
      <c r="BT57" s="185" t="e">
        <f t="shared" si="34"/>
        <v>#VALUE!</v>
      </c>
      <c r="BU57" s="119"/>
    </row>
    <row r="58" spans="1:73" ht="18" customHeight="1" x14ac:dyDescent="0.25">
      <c r="A58" s="117"/>
      <c r="B58" s="151" t="e">
        <f t="shared" si="37"/>
        <v>#VALUE!</v>
      </c>
      <c r="C58" s="118"/>
      <c r="D58" s="233" t="e">
        <f t="shared" si="9"/>
        <v>#VALUE!</v>
      </c>
      <c r="E58" s="233" t="e">
        <f t="shared" si="10"/>
        <v>#VALUE!</v>
      </c>
      <c r="F58" s="233" t="e">
        <f t="shared" si="11"/>
        <v>#VALUE!</v>
      </c>
      <c r="G58" s="118"/>
      <c r="H58" s="181" t="e">
        <f t="shared" si="22"/>
        <v>#VALUE!</v>
      </c>
      <c r="I58" s="145" t="e">
        <f t="shared" si="13"/>
        <v>#VALUE!</v>
      </c>
      <c r="J58" s="145" t="e">
        <f t="shared" si="14"/>
        <v>#VALUE!</v>
      </c>
      <c r="K58" s="118"/>
      <c r="L58" s="187" t="e">
        <f t="shared" si="28"/>
        <v>#VALUE!</v>
      </c>
      <c r="M58" s="185" t="e">
        <f t="shared" si="35"/>
        <v>#VALUE!</v>
      </c>
      <c r="N58" s="145" t="e">
        <f t="shared" si="35"/>
        <v>#VALUE!</v>
      </c>
      <c r="O58" s="145" t="e">
        <f t="shared" si="35"/>
        <v>#VALUE!</v>
      </c>
      <c r="P58" s="145" t="e">
        <f t="shared" si="35"/>
        <v>#VALUE!</v>
      </c>
      <c r="Q58" s="145" t="e">
        <f t="shared" si="35"/>
        <v>#VALUE!</v>
      </c>
      <c r="R58" s="145" t="e">
        <f t="shared" si="35"/>
        <v>#VALUE!</v>
      </c>
      <c r="S58" s="145" t="e">
        <f t="shared" si="35"/>
        <v>#VALUE!</v>
      </c>
      <c r="T58" s="145" t="e">
        <f t="shared" si="35"/>
        <v>#VALUE!</v>
      </c>
      <c r="U58" s="145" t="e">
        <f t="shared" si="35"/>
        <v>#VALUE!</v>
      </c>
      <c r="V58" s="145" t="e">
        <f t="shared" si="35"/>
        <v>#VALUE!</v>
      </c>
      <c r="W58" s="145" t="e">
        <f t="shared" si="35"/>
        <v>#VALUE!</v>
      </c>
      <c r="X58" s="145" t="e">
        <f t="shared" si="35"/>
        <v>#VALUE!</v>
      </c>
      <c r="Y58" s="145" t="e">
        <f t="shared" si="35"/>
        <v>#VALUE!</v>
      </c>
      <c r="Z58" s="145" t="e">
        <f t="shared" si="35"/>
        <v>#VALUE!</v>
      </c>
      <c r="AA58" s="145" t="e">
        <f t="shared" si="35"/>
        <v>#VALUE!</v>
      </c>
      <c r="AB58" s="145" t="e">
        <f t="shared" si="31"/>
        <v>#VALUE!</v>
      </c>
      <c r="AC58" s="145" t="e">
        <f t="shared" si="31"/>
        <v>#VALUE!</v>
      </c>
      <c r="AD58" s="145" t="e">
        <f t="shared" si="31"/>
        <v>#VALUE!</v>
      </c>
      <c r="AE58" s="145" t="e">
        <f t="shared" si="31"/>
        <v>#VALUE!</v>
      </c>
      <c r="AF58" s="145" t="e">
        <f t="shared" si="31"/>
        <v>#VALUE!</v>
      </c>
      <c r="AG58" s="145" t="e">
        <f t="shared" si="31"/>
        <v>#VALUE!</v>
      </c>
      <c r="AH58" s="145" t="e">
        <f t="shared" si="31"/>
        <v>#VALUE!</v>
      </c>
      <c r="AI58" s="145" t="e">
        <f t="shared" si="31"/>
        <v>#VALUE!</v>
      </c>
      <c r="AJ58" s="145" t="e">
        <f t="shared" si="31"/>
        <v>#VALUE!</v>
      </c>
      <c r="AK58" s="145" t="e">
        <f t="shared" si="31"/>
        <v>#VALUE!</v>
      </c>
      <c r="AL58" s="145" t="e">
        <f t="shared" si="31"/>
        <v>#VALUE!</v>
      </c>
      <c r="AM58" s="145" t="e">
        <f t="shared" si="31"/>
        <v>#VALUE!</v>
      </c>
      <c r="AN58" s="145" t="e">
        <f t="shared" si="31"/>
        <v>#VALUE!</v>
      </c>
      <c r="AO58" s="145" t="e">
        <f t="shared" si="31"/>
        <v>#VALUE!</v>
      </c>
      <c r="AP58" s="145" t="e">
        <f t="shared" si="31"/>
        <v>#VALUE!</v>
      </c>
      <c r="AQ58" s="146"/>
      <c r="AR58" s="181" t="e">
        <f t="shared" si="32"/>
        <v>#VALUE!</v>
      </c>
      <c r="AS58" s="145" t="e">
        <f t="shared" si="16"/>
        <v>#VALUE!</v>
      </c>
      <c r="AT58" s="145" t="e">
        <f t="shared" si="17"/>
        <v>#VALUE!</v>
      </c>
      <c r="AU58" s="118"/>
      <c r="AV58" s="187" t="e">
        <f t="shared" si="29"/>
        <v>#VALUE!</v>
      </c>
      <c r="AW58" s="185" t="e">
        <f t="shared" si="36"/>
        <v>#VALUE!</v>
      </c>
      <c r="AX58" s="185" t="e">
        <f t="shared" si="36"/>
        <v>#VALUE!</v>
      </c>
      <c r="AY58" s="185" t="e">
        <f t="shared" si="36"/>
        <v>#VALUE!</v>
      </c>
      <c r="AZ58" s="185" t="e">
        <f t="shared" si="36"/>
        <v>#VALUE!</v>
      </c>
      <c r="BA58" s="185" t="e">
        <f t="shared" si="36"/>
        <v>#VALUE!</v>
      </c>
      <c r="BB58" s="185" t="e">
        <f t="shared" si="36"/>
        <v>#VALUE!</v>
      </c>
      <c r="BC58" s="185" t="e">
        <f t="shared" si="36"/>
        <v>#VALUE!</v>
      </c>
      <c r="BD58" s="185" t="e">
        <f t="shared" si="36"/>
        <v>#VALUE!</v>
      </c>
      <c r="BE58" s="185" t="e">
        <f t="shared" si="36"/>
        <v>#VALUE!</v>
      </c>
      <c r="BF58" s="146"/>
      <c r="BG58" s="181" t="e">
        <f t="shared" si="33"/>
        <v>#VALUE!</v>
      </c>
      <c r="BH58" s="145" t="e">
        <f t="shared" si="19"/>
        <v>#VALUE!</v>
      </c>
      <c r="BI58" s="145" t="e">
        <f t="shared" si="20"/>
        <v>#VALUE!</v>
      </c>
      <c r="BJ58" s="118"/>
      <c r="BK58" s="187" t="e">
        <f t="shared" si="30"/>
        <v>#VALUE!</v>
      </c>
      <c r="BL58" s="185" t="e">
        <f t="shared" si="34"/>
        <v>#VALUE!</v>
      </c>
      <c r="BM58" s="185" t="e">
        <f t="shared" si="34"/>
        <v>#VALUE!</v>
      </c>
      <c r="BN58" s="185" t="e">
        <f t="shared" si="34"/>
        <v>#VALUE!</v>
      </c>
      <c r="BO58" s="185" t="e">
        <f t="shared" si="34"/>
        <v>#VALUE!</v>
      </c>
      <c r="BP58" s="185" t="e">
        <f t="shared" si="34"/>
        <v>#VALUE!</v>
      </c>
      <c r="BQ58" s="185" t="e">
        <f t="shared" si="34"/>
        <v>#VALUE!</v>
      </c>
      <c r="BR58" s="185" t="e">
        <f t="shared" si="34"/>
        <v>#VALUE!</v>
      </c>
      <c r="BS58" s="185" t="e">
        <f t="shared" si="34"/>
        <v>#VALUE!</v>
      </c>
      <c r="BT58" s="185" t="e">
        <f t="shared" si="34"/>
        <v>#VALUE!</v>
      </c>
      <c r="BU58" s="119"/>
    </row>
    <row r="59" spans="1:73" ht="18" customHeight="1" x14ac:dyDescent="0.25">
      <c r="A59" s="117"/>
      <c r="B59" s="151" t="e">
        <f t="shared" si="37"/>
        <v>#VALUE!</v>
      </c>
      <c r="C59" s="118"/>
      <c r="D59" s="233" t="e">
        <f t="shared" si="9"/>
        <v>#VALUE!</v>
      </c>
      <c r="E59" s="233" t="e">
        <f t="shared" si="10"/>
        <v>#VALUE!</v>
      </c>
      <c r="F59" s="233" t="e">
        <f t="shared" si="11"/>
        <v>#VALUE!</v>
      </c>
      <c r="G59" s="118"/>
      <c r="H59" s="181" t="e">
        <f t="shared" si="22"/>
        <v>#VALUE!</v>
      </c>
      <c r="I59" s="145" t="e">
        <f t="shared" si="13"/>
        <v>#VALUE!</v>
      </c>
      <c r="J59" s="145" t="e">
        <f t="shared" si="14"/>
        <v>#VALUE!</v>
      </c>
      <c r="K59" s="118"/>
      <c r="L59" s="187" t="e">
        <f t="shared" si="28"/>
        <v>#VALUE!</v>
      </c>
      <c r="M59" s="185" t="e">
        <f t="shared" si="35"/>
        <v>#VALUE!</v>
      </c>
      <c r="N59" s="145" t="e">
        <f t="shared" si="35"/>
        <v>#VALUE!</v>
      </c>
      <c r="O59" s="145" t="e">
        <f t="shared" si="35"/>
        <v>#VALUE!</v>
      </c>
      <c r="P59" s="145" t="e">
        <f t="shared" si="35"/>
        <v>#VALUE!</v>
      </c>
      <c r="Q59" s="145" t="e">
        <f t="shared" si="35"/>
        <v>#VALUE!</v>
      </c>
      <c r="R59" s="145" t="e">
        <f t="shared" si="35"/>
        <v>#VALUE!</v>
      </c>
      <c r="S59" s="145" t="e">
        <f t="shared" si="35"/>
        <v>#VALUE!</v>
      </c>
      <c r="T59" s="145" t="e">
        <f t="shared" si="35"/>
        <v>#VALUE!</v>
      </c>
      <c r="U59" s="145" t="e">
        <f t="shared" si="35"/>
        <v>#VALUE!</v>
      </c>
      <c r="V59" s="145" t="e">
        <f t="shared" si="35"/>
        <v>#VALUE!</v>
      </c>
      <c r="W59" s="145" t="e">
        <f t="shared" si="35"/>
        <v>#VALUE!</v>
      </c>
      <c r="X59" s="145" t="e">
        <f t="shared" si="35"/>
        <v>#VALUE!</v>
      </c>
      <c r="Y59" s="145" t="e">
        <f t="shared" si="35"/>
        <v>#VALUE!</v>
      </c>
      <c r="Z59" s="145" t="e">
        <f t="shared" si="35"/>
        <v>#VALUE!</v>
      </c>
      <c r="AA59" s="145" t="e">
        <f t="shared" si="35"/>
        <v>#VALUE!</v>
      </c>
      <c r="AB59" s="145" t="e">
        <f t="shared" si="35"/>
        <v>#VALUE!</v>
      </c>
      <c r="AC59" s="145" t="e">
        <f t="shared" ref="AC59:AP74" si="38">IF(AND($B59&gt;=AC$4,$B59&lt;=AC$5),AC$6,0)</f>
        <v>#VALUE!</v>
      </c>
      <c r="AD59" s="145" t="e">
        <f t="shared" si="38"/>
        <v>#VALUE!</v>
      </c>
      <c r="AE59" s="145" t="e">
        <f t="shared" si="38"/>
        <v>#VALUE!</v>
      </c>
      <c r="AF59" s="145" t="e">
        <f t="shared" si="38"/>
        <v>#VALUE!</v>
      </c>
      <c r="AG59" s="145" t="e">
        <f t="shared" si="38"/>
        <v>#VALUE!</v>
      </c>
      <c r="AH59" s="145" t="e">
        <f t="shared" si="38"/>
        <v>#VALUE!</v>
      </c>
      <c r="AI59" s="145" t="e">
        <f t="shared" si="38"/>
        <v>#VALUE!</v>
      </c>
      <c r="AJ59" s="145" t="e">
        <f t="shared" si="38"/>
        <v>#VALUE!</v>
      </c>
      <c r="AK59" s="145" t="e">
        <f t="shared" si="38"/>
        <v>#VALUE!</v>
      </c>
      <c r="AL59" s="145" t="e">
        <f t="shared" si="38"/>
        <v>#VALUE!</v>
      </c>
      <c r="AM59" s="145" t="e">
        <f t="shared" si="38"/>
        <v>#VALUE!</v>
      </c>
      <c r="AN59" s="145" t="e">
        <f t="shared" si="38"/>
        <v>#VALUE!</v>
      </c>
      <c r="AO59" s="145" t="e">
        <f t="shared" si="38"/>
        <v>#VALUE!</v>
      </c>
      <c r="AP59" s="145" t="e">
        <f t="shared" si="38"/>
        <v>#VALUE!</v>
      </c>
      <c r="AQ59" s="146"/>
      <c r="AR59" s="181" t="e">
        <f t="shared" si="32"/>
        <v>#VALUE!</v>
      </c>
      <c r="AS59" s="145" t="e">
        <f t="shared" si="16"/>
        <v>#VALUE!</v>
      </c>
      <c r="AT59" s="145" t="e">
        <f t="shared" si="17"/>
        <v>#VALUE!</v>
      </c>
      <c r="AU59" s="118"/>
      <c r="AV59" s="187" t="e">
        <f t="shared" si="29"/>
        <v>#VALUE!</v>
      </c>
      <c r="AW59" s="185" t="e">
        <f t="shared" si="36"/>
        <v>#VALUE!</v>
      </c>
      <c r="AX59" s="185" t="e">
        <f t="shared" si="36"/>
        <v>#VALUE!</v>
      </c>
      <c r="AY59" s="185" t="e">
        <f t="shared" si="36"/>
        <v>#VALUE!</v>
      </c>
      <c r="AZ59" s="185" t="e">
        <f t="shared" si="36"/>
        <v>#VALUE!</v>
      </c>
      <c r="BA59" s="185" t="e">
        <f t="shared" si="36"/>
        <v>#VALUE!</v>
      </c>
      <c r="BB59" s="185" t="e">
        <f t="shared" si="36"/>
        <v>#VALUE!</v>
      </c>
      <c r="BC59" s="185" t="e">
        <f t="shared" si="36"/>
        <v>#VALUE!</v>
      </c>
      <c r="BD59" s="185" t="e">
        <f t="shared" si="36"/>
        <v>#VALUE!</v>
      </c>
      <c r="BE59" s="185" t="e">
        <f t="shared" si="36"/>
        <v>#VALUE!</v>
      </c>
      <c r="BF59" s="146"/>
      <c r="BG59" s="181" t="e">
        <f t="shared" si="33"/>
        <v>#VALUE!</v>
      </c>
      <c r="BH59" s="145" t="e">
        <f t="shared" si="19"/>
        <v>#VALUE!</v>
      </c>
      <c r="BI59" s="145" t="e">
        <f t="shared" si="20"/>
        <v>#VALUE!</v>
      </c>
      <c r="BJ59" s="118"/>
      <c r="BK59" s="187" t="e">
        <f t="shared" si="30"/>
        <v>#VALUE!</v>
      </c>
      <c r="BL59" s="185" t="e">
        <f t="shared" ref="BL59:BT74" si="39">IF(AND($B59&gt;=BL$4,$B59&lt;=BL$5),BL$6,0)</f>
        <v>#VALUE!</v>
      </c>
      <c r="BM59" s="185" t="e">
        <f t="shared" si="39"/>
        <v>#VALUE!</v>
      </c>
      <c r="BN59" s="185" t="e">
        <f t="shared" si="39"/>
        <v>#VALUE!</v>
      </c>
      <c r="BO59" s="185" t="e">
        <f t="shared" si="39"/>
        <v>#VALUE!</v>
      </c>
      <c r="BP59" s="185" t="e">
        <f t="shared" si="39"/>
        <v>#VALUE!</v>
      </c>
      <c r="BQ59" s="185" t="e">
        <f t="shared" si="39"/>
        <v>#VALUE!</v>
      </c>
      <c r="BR59" s="185" t="e">
        <f t="shared" si="39"/>
        <v>#VALUE!</v>
      </c>
      <c r="BS59" s="185" t="e">
        <f t="shared" si="39"/>
        <v>#VALUE!</v>
      </c>
      <c r="BT59" s="185" t="e">
        <f t="shared" si="39"/>
        <v>#VALUE!</v>
      </c>
      <c r="BU59" s="119"/>
    </row>
    <row r="60" spans="1:73" ht="18" customHeight="1" x14ac:dyDescent="0.25">
      <c r="A60" s="117"/>
      <c r="B60" s="151" t="e">
        <f t="shared" si="37"/>
        <v>#VALUE!</v>
      </c>
      <c r="C60" s="118"/>
      <c r="D60" s="233" t="e">
        <f t="shared" si="9"/>
        <v>#VALUE!</v>
      </c>
      <c r="E60" s="233" t="e">
        <f t="shared" si="10"/>
        <v>#VALUE!</v>
      </c>
      <c r="F60" s="233" t="e">
        <f t="shared" si="11"/>
        <v>#VALUE!</v>
      </c>
      <c r="G60" s="118"/>
      <c r="H60" s="181" t="e">
        <f t="shared" si="22"/>
        <v>#VALUE!</v>
      </c>
      <c r="I60" s="145" t="e">
        <f t="shared" si="13"/>
        <v>#VALUE!</v>
      </c>
      <c r="J60" s="145" t="e">
        <f t="shared" si="14"/>
        <v>#VALUE!</v>
      </c>
      <c r="K60" s="118"/>
      <c r="L60" s="187" t="e">
        <f t="shared" si="28"/>
        <v>#VALUE!</v>
      </c>
      <c r="M60" s="185" t="e">
        <f t="shared" ref="M60:AB75" si="40">IF(AND($B60&gt;=M$4,$B60&lt;=M$5),M$6,0)</f>
        <v>#VALUE!</v>
      </c>
      <c r="N60" s="145" t="e">
        <f t="shared" si="40"/>
        <v>#VALUE!</v>
      </c>
      <c r="O60" s="145" t="e">
        <f t="shared" si="40"/>
        <v>#VALUE!</v>
      </c>
      <c r="P60" s="145" t="e">
        <f t="shared" si="40"/>
        <v>#VALUE!</v>
      </c>
      <c r="Q60" s="145" t="e">
        <f t="shared" si="40"/>
        <v>#VALUE!</v>
      </c>
      <c r="R60" s="145" t="e">
        <f t="shared" si="40"/>
        <v>#VALUE!</v>
      </c>
      <c r="S60" s="145" t="e">
        <f t="shared" si="40"/>
        <v>#VALUE!</v>
      </c>
      <c r="T60" s="145" t="e">
        <f t="shared" si="40"/>
        <v>#VALUE!</v>
      </c>
      <c r="U60" s="145" t="e">
        <f t="shared" si="40"/>
        <v>#VALUE!</v>
      </c>
      <c r="V60" s="145" t="e">
        <f t="shared" si="40"/>
        <v>#VALUE!</v>
      </c>
      <c r="W60" s="145" t="e">
        <f t="shared" si="40"/>
        <v>#VALUE!</v>
      </c>
      <c r="X60" s="145" t="e">
        <f t="shared" si="40"/>
        <v>#VALUE!</v>
      </c>
      <c r="Y60" s="145" t="e">
        <f t="shared" si="40"/>
        <v>#VALUE!</v>
      </c>
      <c r="Z60" s="145" t="e">
        <f t="shared" si="40"/>
        <v>#VALUE!</v>
      </c>
      <c r="AA60" s="145" t="e">
        <f t="shared" si="40"/>
        <v>#VALUE!</v>
      </c>
      <c r="AB60" s="145" t="e">
        <f t="shared" si="40"/>
        <v>#VALUE!</v>
      </c>
      <c r="AC60" s="145" t="e">
        <f t="shared" si="38"/>
        <v>#VALUE!</v>
      </c>
      <c r="AD60" s="145" t="e">
        <f t="shared" si="38"/>
        <v>#VALUE!</v>
      </c>
      <c r="AE60" s="145" t="e">
        <f t="shared" si="38"/>
        <v>#VALUE!</v>
      </c>
      <c r="AF60" s="145" t="e">
        <f t="shared" si="38"/>
        <v>#VALUE!</v>
      </c>
      <c r="AG60" s="145" t="e">
        <f t="shared" si="38"/>
        <v>#VALUE!</v>
      </c>
      <c r="AH60" s="145" t="e">
        <f t="shared" si="38"/>
        <v>#VALUE!</v>
      </c>
      <c r="AI60" s="145" t="e">
        <f t="shared" si="38"/>
        <v>#VALUE!</v>
      </c>
      <c r="AJ60" s="145" t="e">
        <f t="shared" si="38"/>
        <v>#VALUE!</v>
      </c>
      <c r="AK60" s="145" t="e">
        <f t="shared" si="38"/>
        <v>#VALUE!</v>
      </c>
      <c r="AL60" s="145" t="e">
        <f t="shared" si="38"/>
        <v>#VALUE!</v>
      </c>
      <c r="AM60" s="145" t="e">
        <f t="shared" si="38"/>
        <v>#VALUE!</v>
      </c>
      <c r="AN60" s="145" t="e">
        <f t="shared" si="38"/>
        <v>#VALUE!</v>
      </c>
      <c r="AO60" s="145" t="e">
        <f t="shared" si="38"/>
        <v>#VALUE!</v>
      </c>
      <c r="AP60" s="145" t="e">
        <f t="shared" si="38"/>
        <v>#VALUE!</v>
      </c>
      <c r="AQ60" s="146"/>
      <c r="AR60" s="181" t="e">
        <f t="shared" si="32"/>
        <v>#VALUE!</v>
      </c>
      <c r="AS60" s="145" t="e">
        <f t="shared" si="16"/>
        <v>#VALUE!</v>
      </c>
      <c r="AT60" s="145" t="e">
        <f t="shared" si="17"/>
        <v>#VALUE!</v>
      </c>
      <c r="AU60" s="118"/>
      <c r="AV60" s="187" t="e">
        <f t="shared" si="29"/>
        <v>#VALUE!</v>
      </c>
      <c r="AW60" s="185" t="e">
        <f t="shared" ref="AW60:BE75" si="41">IF(AND($B60&gt;=AW$4,$B60&lt;=AW$5),AW$6,0)</f>
        <v>#VALUE!</v>
      </c>
      <c r="AX60" s="185" t="e">
        <f t="shared" si="41"/>
        <v>#VALUE!</v>
      </c>
      <c r="AY60" s="185" t="e">
        <f t="shared" si="41"/>
        <v>#VALUE!</v>
      </c>
      <c r="AZ60" s="185" t="e">
        <f t="shared" si="41"/>
        <v>#VALUE!</v>
      </c>
      <c r="BA60" s="185" t="e">
        <f t="shared" si="41"/>
        <v>#VALUE!</v>
      </c>
      <c r="BB60" s="185" t="e">
        <f t="shared" si="41"/>
        <v>#VALUE!</v>
      </c>
      <c r="BC60" s="185" t="e">
        <f t="shared" si="41"/>
        <v>#VALUE!</v>
      </c>
      <c r="BD60" s="185" t="e">
        <f t="shared" si="41"/>
        <v>#VALUE!</v>
      </c>
      <c r="BE60" s="185" t="e">
        <f t="shared" si="41"/>
        <v>#VALUE!</v>
      </c>
      <c r="BF60" s="146"/>
      <c r="BG60" s="181" t="e">
        <f t="shared" si="33"/>
        <v>#VALUE!</v>
      </c>
      <c r="BH60" s="145" t="e">
        <f t="shared" si="19"/>
        <v>#VALUE!</v>
      </c>
      <c r="BI60" s="145" t="e">
        <f t="shared" si="20"/>
        <v>#VALUE!</v>
      </c>
      <c r="BJ60" s="118"/>
      <c r="BK60" s="187" t="e">
        <f t="shared" si="30"/>
        <v>#VALUE!</v>
      </c>
      <c r="BL60" s="185" t="e">
        <f t="shared" si="39"/>
        <v>#VALUE!</v>
      </c>
      <c r="BM60" s="185" t="e">
        <f t="shared" si="39"/>
        <v>#VALUE!</v>
      </c>
      <c r="BN60" s="185" t="e">
        <f t="shared" si="39"/>
        <v>#VALUE!</v>
      </c>
      <c r="BO60" s="185" t="e">
        <f t="shared" si="39"/>
        <v>#VALUE!</v>
      </c>
      <c r="BP60" s="185" t="e">
        <f t="shared" si="39"/>
        <v>#VALUE!</v>
      </c>
      <c r="BQ60" s="185" t="e">
        <f t="shared" si="39"/>
        <v>#VALUE!</v>
      </c>
      <c r="BR60" s="185" t="e">
        <f t="shared" si="39"/>
        <v>#VALUE!</v>
      </c>
      <c r="BS60" s="185" t="e">
        <f t="shared" si="39"/>
        <v>#VALUE!</v>
      </c>
      <c r="BT60" s="185" t="e">
        <f t="shared" si="39"/>
        <v>#VALUE!</v>
      </c>
      <c r="BU60" s="119"/>
    </row>
    <row r="61" spans="1:73" ht="18" customHeight="1" x14ac:dyDescent="0.25">
      <c r="A61" s="117"/>
      <c r="B61" s="151" t="e">
        <f t="shared" si="37"/>
        <v>#VALUE!</v>
      </c>
      <c r="C61" s="118"/>
      <c r="D61" s="233" t="e">
        <f t="shared" si="9"/>
        <v>#VALUE!</v>
      </c>
      <c r="E61" s="233" t="e">
        <f t="shared" si="10"/>
        <v>#VALUE!</v>
      </c>
      <c r="F61" s="233" t="e">
        <f t="shared" si="11"/>
        <v>#VALUE!</v>
      </c>
      <c r="G61" s="118"/>
      <c r="H61" s="181" t="e">
        <f t="shared" si="22"/>
        <v>#VALUE!</v>
      </c>
      <c r="I61" s="145" t="e">
        <f t="shared" si="13"/>
        <v>#VALUE!</v>
      </c>
      <c r="J61" s="145" t="e">
        <f t="shared" si="14"/>
        <v>#VALUE!</v>
      </c>
      <c r="K61" s="118"/>
      <c r="L61" s="187" t="e">
        <f t="shared" si="28"/>
        <v>#VALUE!</v>
      </c>
      <c r="M61" s="185" t="e">
        <f t="shared" si="40"/>
        <v>#VALUE!</v>
      </c>
      <c r="N61" s="145" t="e">
        <f t="shared" si="40"/>
        <v>#VALUE!</v>
      </c>
      <c r="O61" s="145" t="e">
        <f t="shared" si="40"/>
        <v>#VALUE!</v>
      </c>
      <c r="P61" s="145" t="e">
        <f t="shared" si="40"/>
        <v>#VALUE!</v>
      </c>
      <c r="Q61" s="145" t="e">
        <f t="shared" si="40"/>
        <v>#VALUE!</v>
      </c>
      <c r="R61" s="145" t="e">
        <f t="shared" si="40"/>
        <v>#VALUE!</v>
      </c>
      <c r="S61" s="145" t="e">
        <f t="shared" si="40"/>
        <v>#VALUE!</v>
      </c>
      <c r="T61" s="145" t="e">
        <f t="shared" si="40"/>
        <v>#VALUE!</v>
      </c>
      <c r="U61" s="145" t="e">
        <f t="shared" si="40"/>
        <v>#VALUE!</v>
      </c>
      <c r="V61" s="145" t="e">
        <f t="shared" si="40"/>
        <v>#VALUE!</v>
      </c>
      <c r="W61" s="145" t="e">
        <f t="shared" si="40"/>
        <v>#VALUE!</v>
      </c>
      <c r="X61" s="145" t="e">
        <f t="shared" si="40"/>
        <v>#VALUE!</v>
      </c>
      <c r="Y61" s="145" t="e">
        <f t="shared" si="40"/>
        <v>#VALUE!</v>
      </c>
      <c r="Z61" s="145" t="e">
        <f t="shared" si="40"/>
        <v>#VALUE!</v>
      </c>
      <c r="AA61" s="145" t="e">
        <f t="shared" si="40"/>
        <v>#VALUE!</v>
      </c>
      <c r="AB61" s="145" t="e">
        <f t="shared" si="40"/>
        <v>#VALUE!</v>
      </c>
      <c r="AC61" s="145" t="e">
        <f t="shared" si="38"/>
        <v>#VALUE!</v>
      </c>
      <c r="AD61" s="145" t="e">
        <f t="shared" si="38"/>
        <v>#VALUE!</v>
      </c>
      <c r="AE61" s="145" t="e">
        <f t="shared" si="38"/>
        <v>#VALUE!</v>
      </c>
      <c r="AF61" s="145" t="e">
        <f t="shared" si="38"/>
        <v>#VALUE!</v>
      </c>
      <c r="AG61" s="145" t="e">
        <f t="shared" si="38"/>
        <v>#VALUE!</v>
      </c>
      <c r="AH61" s="145" t="e">
        <f t="shared" si="38"/>
        <v>#VALUE!</v>
      </c>
      <c r="AI61" s="145" t="e">
        <f t="shared" si="38"/>
        <v>#VALUE!</v>
      </c>
      <c r="AJ61" s="145" t="e">
        <f t="shared" si="38"/>
        <v>#VALUE!</v>
      </c>
      <c r="AK61" s="145" t="e">
        <f t="shared" si="38"/>
        <v>#VALUE!</v>
      </c>
      <c r="AL61" s="145" t="e">
        <f t="shared" si="38"/>
        <v>#VALUE!</v>
      </c>
      <c r="AM61" s="145" t="e">
        <f t="shared" si="38"/>
        <v>#VALUE!</v>
      </c>
      <c r="AN61" s="145" t="e">
        <f t="shared" si="38"/>
        <v>#VALUE!</v>
      </c>
      <c r="AO61" s="145" t="e">
        <f t="shared" si="38"/>
        <v>#VALUE!</v>
      </c>
      <c r="AP61" s="145" t="e">
        <f t="shared" si="38"/>
        <v>#VALUE!</v>
      </c>
      <c r="AQ61" s="146"/>
      <c r="AR61" s="181" t="e">
        <f t="shared" si="32"/>
        <v>#VALUE!</v>
      </c>
      <c r="AS61" s="145" t="e">
        <f t="shared" si="16"/>
        <v>#VALUE!</v>
      </c>
      <c r="AT61" s="145" t="e">
        <f t="shared" si="17"/>
        <v>#VALUE!</v>
      </c>
      <c r="AU61" s="118"/>
      <c r="AV61" s="187" t="e">
        <f t="shared" si="29"/>
        <v>#VALUE!</v>
      </c>
      <c r="AW61" s="185" t="e">
        <f t="shared" si="41"/>
        <v>#VALUE!</v>
      </c>
      <c r="AX61" s="185" t="e">
        <f t="shared" si="41"/>
        <v>#VALUE!</v>
      </c>
      <c r="AY61" s="185" t="e">
        <f t="shared" si="41"/>
        <v>#VALUE!</v>
      </c>
      <c r="AZ61" s="185" t="e">
        <f t="shared" si="41"/>
        <v>#VALUE!</v>
      </c>
      <c r="BA61" s="185" t="e">
        <f t="shared" si="41"/>
        <v>#VALUE!</v>
      </c>
      <c r="BB61" s="185" t="e">
        <f t="shared" si="41"/>
        <v>#VALUE!</v>
      </c>
      <c r="BC61" s="185" t="e">
        <f t="shared" si="41"/>
        <v>#VALUE!</v>
      </c>
      <c r="BD61" s="185" t="e">
        <f t="shared" si="41"/>
        <v>#VALUE!</v>
      </c>
      <c r="BE61" s="185" t="e">
        <f t="shared" si="41"/>
        <v>#VALUE!</v>
      </c>
      <c r="BF61" s="146"/>
      <c r="BG61" s="181" t="e">
        <f t="shared" si="33"/>
        <v>#VALUE!</v>
      </c>
      <c r="BH61" s="145" t="e">
        <f t="shared" si="19"/>
        <v>#VALUE!</v>
      </c>
      <c r="BI61" s="145" t="e">
        <f t="shared" si="20"/>
        <v>#VALUE!</v>
      </c>
      <c r="BJ61" s="118"/>
      <c r="BK61" s="187" t="e">
        <f t="shared" si="30"/>
        <v>#VALUE!</v>
      </c>
      <c r="BL61" s="185" t="e">
        <f t="shared" si="39"/>
        <v>#VALUE!</v>
      </c>
      <c r="BM61" s="185" t="e">
        <f t="shared" si="39"/>
        <v>#VALUE!</v>
      </c>
      <c r="BN61" s="185" t="e">
        <f t="shared" si="39"/>
        <v>#VALUE!</v>
      </c>
      <c r="BO61" s="185" t="e">
        <f t="shared" si="39"/>
        <v>#VALUE!</v>
      </c>
      <c r="BP61" s="185" t="e">
        <f t="shared" si="39"/>
        <v>#VALUE!</v>
      </c>
      <c r="BQ61" s="185" t="e">
        <f t="shared" si="39"/>
        <v>#VALUE!</v>
      </c>
      <c r="BR61" s="185" t="e">
        <f t="shared" si="39"/>
        <v>#VALUE!</v>
      </c>
      <c r="BS61" s="185" t="e">
        <f t="shared" si="39"/>
        <v>#VALUE!</v>
      </c>
      <c r="BT61" s="185" t="e">
        <f t="shared" si="39"/>
        <v>#VALUE!</v>
      </c>
      <c r="BU61" s="119"/>
    </row>
    <row r="62" spans="1:73" ht="18" customHeight="1" x14ac:dyDescent="0.25">
      <c r="A62" s="117"/>
      <c r="B62" s="151" t="e">
        <f t="shared" si="37"/>
        <v>#VALUE!</v>
      </c>
      <c r="C62" s="118"/>
      <c r="D62" s="233" t="e">
        <f t="shared" si="9"/>
        <v>#VALUE!</v>
      </c>
      <c r="E62" s="233" t="e">
        <f t="shared" si="10"/>
        <v>#VALUE!</v>
      </c>
      <c r="F62" s="233" t="e">
        <f t="shared" si="11"/>
        <v>#VALUE!</v>
      </c>
      <c r="G62" s="118"/>
      <c r="H62" s="181" t="e">
        <f t="shared" si="22"/>
        <v>#VALUE!</v>
      </c>
      <c r="I62" s="145" t="e">
        <f t="shared" si="13"/>
        <v>#VALUE!</v>
      </c>
      <c r="J62" s="145" t="e">
        <f t="shared" si="14"/>
        <v>#VALUE!</v>
      </c>
      <c r="K62" s="118"/>
      <c r="L62" s="187" t="e">
        <f t="shared" si="28"/>
        <v>#VALUE!</v>
      </c>
      <c r="M62" s="185" t="e">
        <f t="shared" si="40"/>
        <v>#VALUE!</v>
      </c>
      <c r="N62" s="145" t="e">
        <f t="shared" si="40"/>
        <v>#VALUE!</v>
      </c>
      <c r="O62" s="145" t="e">
        <f t="shared" si="40"/>
        <v>#VALUE!</v>
      </c>
      <c r="P62" s="145" t="e">
        <f t="shared" si="40"/>
        <v>#VALUE!</v>
      </c>
      <c r="Q62" s="145" t="e">
        <f t="shared" si="40"/>
        <v>#VALUE!</v>
      </c>
      <c r="R62" s="145" t="e">
        <f t="shared" si="40"/>
        <v>#VALUE!</v>
      </c>
      <c r="S62" s="145" t="e">
        <f t="shared" si="40"/>
        <v>#VALUE!</v>
      </c>
      <c r="T62" s="145" t="e">
        <f t="shared" si="40"/>
        <v>#VALUE!</v>
      </c>
      <c r="U62" s="145" t="e">
        <f t="shared" si="40"/>
        <v>#VALUE!</v>
      </c>
      <c r="V62" s="145" t="e">
        <f t="shared" si="40"/>
        <v>#VALUE!</v>
      </c>
      <c r="W62" s="145" t="e">
        <f t="shared" si="40"/>
        <v>#VALUE!</v>
      </c>
      <c r="X62" s="145" t="e">
        <f t="shared" si="40"/>
        <v>#VALUE!</v>
      </c>
      <c r="Y62" s="145" t="e">
        <f t="shared" si="40"/>
        <v>#VALUE!</v>
      </c>
      <c r="Z62" s="145" t="e">
        <f t="shared" si="40"/>
        <v>#VALUE!</v>
      </c>
      <c r="AA62" s="145" t="e">
        <f t="shared" si="40"/>
        <v>#VALUE!</v>
      </c>
      <c r="AB62" s="145" t="e">
        <f t="shared" si="40"/>
        <v>#VALUE!</v>
      </c>
      <c r="AC62" s="145" t="e">
        <f t="shared" si="38"/>
        <v>#VALUE!</v>
      </c>
      <c r="AD62" s="145" t="e">
        <f t="shared" si="38"/>
        <v>#VALUE!</v>
      </c>
      <c r="AE62" s="145" t="e">
        <f t="shared" si="38"/>
        <v>#VALUE!</v>
      </c>
      <c r="AF62" s="145" t="e">
        <f t="shared" si="38"/>
        <v>#VALUE!</v>
      </c>
      <c r="AG62" s="145" t="e">
        <f t="shared" si="38"/>
        <v>#VALUE!</v>
      </c>
      <c r="AH62" s="145" t="e">
        <f t="shared" si="38"/>
        <v>#VALUE!</v>
      </c>
      <c r="AI62" s="145" t="e">
        <f t="shared" si="38"/>
        <v>#VALUE!</v>
      </c>
      <c r="AJ62" s="145" t="e">
        <f t="shared" si="38"/>
        <v>#VALUE!</v>
      </c>
      <c r="AK62" s="145" t="e">
        <f t="shared" si="38"/>
        <v>#VALUE!</v>
      </c>
      <c r="AL62" s="145" t="e">
        <f t="shared" si="38"/>
        <v>#VALUE!</v>
      </c>
      <c r="AM62" s="145" t="e">
        <f t="shared" si="38"/>
        <v>#VALUE!</v>
      </c>
      <c r="AN62" s="145" t="e">
        <f t="shared" si="38"/>
        <v>#VALUE!</v>
      </c>
      <c r="AO62" s="145" t="e">
        <f t="shared" si="38"/>
        <v>#VALUE!</v>
      </c>
      <c r="AP62" s="145" t="e">
        <f t="shared" si="38"/>
        <v>#VALUE!</v>
      </c>
      <c r="AQ62" s="146"/>
      <c r="AR62" s="181" t="e">
        <f t="shared" si="32"/>
        <v>#VALUE!</v>
      </c>
      <c r="AS62" s="145" t="e">
        <f t="shared" si="16"/>
        <v>#VALUE!</v>
      </c>
      <c r="AT62" s="145" t="e">
        <f t="shared" si="17"/>
        <v>#VALUE!</v>
      </c>
      <c r="AU62" s="118"/>
      <c r="AV62" s="187" t="e">
        <f t="shared" si="29"/>
        <v>#VALUE!</v>
      </c>
      <c r="AW62" s="185" t="e">
        <f t="shared" si="41"/>
        <v>#VALUE!</v>
      </c>
      <c r="AX62" s="185" t="e">
        <f t="shared" si="41"/>
        <v>#VALUE!</v>
      </c>
      <c r="AY62" s="185" t="e">
        <f t="shared" si="41"/>
        <v>#VALUE!</v>
      </c>
      <c r="AZ62" s="185" t="e">
        <f t="shared" si="41"/>
        <v>#VALUE!</v>
      </c>
      <c r="BA62" s="185" t="e">
        <f t="shared" si="41"/>
        <v>#VALUE!</v>
      </c>
      <c r="BB62" s="185" t="e">
        <f t="shared" si="41"/>
        <v>#VALUE!</v>
      </c>
      <c r="BC62" s="185" t="e">
        <f t="shared" si="41"/>
        <v>#VALUE!</v>
      </c>
      <c r="BD62" s="185" t="e">
        <f t="shared" si="41"/>
        <v>#VALUE!</v>
      </c>
      <c r="BE62" s="185" t="e">
        <f t="shared" si="41"/>
        <v>#VALUE!</v>
      </c>
      <c r="BF62" s="146"/>
      <c r="BG62" s="181" t="e">
        <f t="shared" si="33"/>
        <v>#VALUE!</v>
      </c>
      <c r="BH62" s="145" t="e">
        <f t="shared" si="19"/>
        <v>#VALUE!</v>
      </c>
      <c r="BI62" s="145" t="e">
        <f t="shared" si="20"/>
        <v>#VALUE!</v>
      </c>
      <c r="BJ62" s="118"/>
      <c r="BK62" s="187" t="e">
        <f t="shared" si="30"/>
        <v>#VALUE!</v>
      </c>
      <c r="BL62" s="185" t="e">
        <f t="shared" si="39"/>
        <v>#VALUE!</v>
      </c>
      <c r="BM62" s="185" t="e">
        <f t="shared" si="39"/>
        <v>#VALUE!</v>
      </c>
      <c r="BN62" s="185" t="e">
        <f t="shared" si="39"/>
        <v>#VALUE!</v>
      </c>
      <c r="BO62" s="185" t="e">
        <f t="shared" si="39"/>
        <v>#VALUE!</v>
      </c>
      <c r="BP62" s="185" t="e">
        <f t="shared" si="39"/>
        <v>#VALUE!</v>
      </c>
      <c r="BQ62" s="185" t="e">
        <f t="shared" si="39"/>
        <v>#VALUE!</v>
      </c>
      <c r="BR62" s="185" t="e">
        <f t="shared" si="39"/>
        <v>#VALUE!</v>
      </c>
      <c r="BS62" s="185" t="e">
        <f t="shared" si="39"/>
        <v>#VALUE!</v>
      </c>
      <c r="BT62" s="185" t="e">
        <f t="shared" si="39"/>
        <v>#VALUE!</v>
      </c>
      <c r="BU62" s="119"/>
    </row>
    <row r="63" spans="1:73" ht="18" customHeight="1" x14ac:dyDescent="0.25">
      <c r="A63" s="117"/>
      <c r="B63" s="151" t="e">
        <f t="shared" si="37"/>
        <v>#VALUE!</v>
      </c>
      <c r="C63" s="118"/>
      <c r="D63" s="233" t="e">
        <f t="shared" si="9"/>
        <v>#VALUE!</v>
      </c>
      <c r="E63" s="233" t="e">
        <f t="shared" si="10"/>
        <v>#VALUE!</v>
      </c>
      <c r="F63" s="233" t="e">
        <f t="shared" si="11"/>
        <v>#VALUE!</v>
      </c>
      <c r="G63" s="118"/>
      <c r="H63" s="181" t="e">
        <f t="shared" si="22"/>
        <v>#VALUE!</v>
      </c>
      <c r="I63" s="145" t="e">
        <f t="shared" si="13"/>
        <v>#VALUE!</v>
      </c>
      <c r="J63" s="145" t="e">
        <f t="shared" si="14"/>
        <v>#VALUE!</v>
      </c>
      <c r="K63" s="118"/>
      <c r="L63" s="187" t="e">
        <f t="shared" si="28"/>
        <v>#VALUE!</v>
      </c>
      <c r="M63" s="185" t="e">
        <f t="shared" si="40"/>
        <v>#VALUE!</v>
      </c>
      <c r="N63" s="145" t="e">
        <f t="shared" si="40"/>
        <v>#VALUE!</v>
      </c>
      <c r="O63" s="145" t="e">
        <f t="shared" si="40"/>
        <v>#VALUE!</v>
      </c>
      <c r="P63" s="145" t="e">
        <f t="shared" si="40"/>
        <v>#VALUE!</v>
      </c>
      <c r="Q63" s="145" t="e">
        <f t="shared" si="40"/>
        <v>#VALUE!</v>
      </c>
      <c r="R63" s="145" t="e">
        <f t="shared" si="40"/>
        <v>#VALUE!</v>
      </c>
      <c r="S63" s="145" t="e">
        <f t="shared" si="40"/>
        <v>#VALUE!</v>
      </c>
      <c r="T63" s="145" t="e">
        <f t="shared" si="40"/>
        <v>#VALUE!</v>
      </c>
      <c r="U63" s="145" t="e">
        <f t="shared" si="40"/>
        <v>#VALUE!</v>
      </c>
      <c r="V63" s="145" t="e">
        <f t="shared" si="40"/>
        <v>#VALUE!</v>
      </c>
      <c r="W63" s="145" t="e">
        <f t="shared" si="40"/>
        <v>#VALUE!</v>
      </c>
      <c r="X63" s="145" t="e">
        <f t="shared" si="40"/>
        <v>#VALUE!</v>
      </c>
      <c r="Y63" s="145" t="e">
        <f t="shared" si="40"/>
        <v>#VALUE!</v>
      </c>
      <c r="Z63" s="145" t="e">
        <f t="shared" si="40"/>
        <v>#VALUE!</v>
      </c>
      <c r="AA63" s="145" t="e">
        <f t="shared" si="40"/>
        <v>#VALUE!</v>
      </c>
      <c r="AB63" s="145" t="e">
        <f t="shared" si="40"/>
        <v>#VALUE!</v>
      </c>
      <c r="AC63" s="145" t="e">
        <f t="shared" si="38"/>
        <v>#VALUE!</v>
      </c>
      <c r="AD63" s="145" t="e">
        <f t="shared" si="38"/>
        <v>#VALUE!</v>
      </c>
      <c r="AE63" s="145" t="e">
        <f t="shared" si="38"/>
        <v>#VALUE!</v>
      </c>
      <c r="AF63" s="145" t="e">
        <f t="shared" si="38"/>
        <v>#VALUE!</v>
      </c>
      <c r="AG63" s="145" t="e">
        <f t="shared" si="38"/>
        <v>#VALUE!</v>
      </c>
      <c r="AH63" s="145" t="e">
        <f t="shared" si="38"/>
        <v>#VALUE!</v>
      </c>
      <c r="AI63" s="145" t="e">
        <f t="shared" si="38"/>
        <v>#VALUE!</v>
      </c>
      <c r="AJ63" s="145" t="e">
        <f t="shared" si="38"/>
        <v>#VALUE!</v>
      </c>
      <c r="AK63" s="145" t="e">
        <f t="shared" si="38"/>
        <v>#VALUE!</v>
      </c>
      <c r="AL63" s="145" t="e">
        <f t="shared" si="38"/>
        <v>#VALUE!</v>
      </c>
      <c r="AM63" s="145" t="e">
        <f t="shared" si="38"/>
        <v>#VALUE!</v>
      </c>
      <c r="AN63" s="145" t="e">
        <f t="shared" si="38"/>
        <v>#VALUE!</v>
      </c>
      <c r="AO63" s="145" t="e">
        <f t="shared" si="38"/>
        <v>#VALUE!</v>
      </c>
      <c r="AP63" s="145" t="e">
        <f t="shared" si="38"/>
        <v>#VALUE!</v>
      </c>
      <c r="AQ63" s="146"/>
      <c r="AR63" s="181" t="e">
        <f t="shared" si="32"/>
        <v>#VALUE!</v>
      </c>
      <c r="AS63" s="145" t="e">
        <f t="shared" si="16"/>
        <v>#VALUE!</v>
      </c>
      <c r="AT63" s="145" t="e">
        <f t="shared" si="17"/>
        <v>#VALUE!</v>
      </c>
      <c r="AU63" s="118"/>
      <c r="AV63" s="187" t="e">
        <f t="shared" si="29"/>
        <v>#VALUE!</v>
      </c>
      <c r="AW63" s="185" t="e">
        <f t="shared" si="41"/>
        <v>#VALUE!</v>
      </c>
      <c r="AX63" s="185" t="e">
        <f t="shared" si="41"/>
        <v>#VALUE!</v>
      </c>
      <c r="AY63" s="185" t="e">
        <f t="shared" si="41"/>
        <v>#VALUE!</v>
      </c>
      <c r="AZ63" s="185" t="e">
        <f t="shared" si="41"/>
        <v>#VALUE!</v>
      </c>
      <c r="BA63" s="185" t="e">
        <f t="shared" si="41"/>
        <v>#VALUE!</v>
      </c>
      <c r="BB63" s="185" t="e">
        <f t="shared" si="41"/>
        <v>#VALUE!</v>
      </c>
      <c r="BC63" s="185" t="e">
        <f t="shared" si="41"/>
        <v>#VALUE!</v>
      </c>
      <c r="BD63" s="185" t="e">
        <f t="shared" si="41"/>
        <v>#VALUE!</v>
      </c>
      <c r="BE63" s="185" t="e">
        <f t="shared" si="41"/>
        <v>#VALUE!</v>
      </c>
      <c r="BF63" s="146"/>
      <c r="BG63" s="181" t="e">
        <f t="shared" si="33"/>
        <v>#VALUE!</v>
      </c>
      <c r="BH63" s="145" t="e">
        <f t="shared" si="19"/>
        <v>#VALUE!</v>
      </c>
      <c r="BI63" s="145" t="e">
        <f t="shared" si="20"/>
        <v>#VALUE!</v>
      </c>
      <c r="BJ63" s="118"/>
      <c r="BK63" s="187" t="e">
        <f t="shared" si="30"/>
        <v>#VALUE!</v>
      </c>
      <c r="BL63" s="185" t="e">
        <f t="shared" si="39"/>
        <v>#VALUE!</v>
      </c>
      <c r="BM63" s="185" t="e">
        <f t="shared" si="39"/>
        <v>#VALUE!</v>
      </c>
      <c r="BN63" s="185" t="e">
        <f t="shared" si="39"/>
        <v>#VALUE!</v>
      </c>
      <c r="BO63" s="185" t="e">
        <f t="shared" si="39"/>
        <v>#VALUE!</v>
      </c>
      <c r="BP63" s="185" t="e">
        <f t="shared" si="39"/>
        <v>#VALUE!</v>
      </c>
      <c r="BQ63" s="185" t="e">
        <f t="shared" si="39"/>
        <v>#VALUE!</v>
      </c>
      <c r="BR63" s="185" t="e">
        <f t="shared" si="39"/>
        <v>#VALUE!</v>
      </c>
      <c r="BS63" s="185" t="e">
        <f t="shared" si="39"/>
        <v>#VALUE!</v>
      </c>
      <c r="BT63" s="185" t="e">
        <f t="shared" si="39"/>
        <v>#VALUE!</v>
      </c>
      <c r="BU63" s="119"/>
    </row>
    <row r="64" spans="1:73" ht="18" customHeight="1" x14ac:dyDescent="0.25">
      <c r="A64" s="117"/>
      <c r="B64" s="151" t="e">
        <f t="shared" si="37"/>
        <v>#VALUE!</v>
      </c>
      <c r="C64" s="118"/>
      <c r="D64" s="233" t="e">
        <f t="shared" si="9"/>
        <v>#VALUE!</v>
      </c>
      <c r="E64" s="233" t="e">
        <f t="shared" si="10"/>
        <v>#VALUE!</v>
      </c>
      <c r="F64" s="233" t="e">
        <f t="shared" si="11"/>
        <v>#VALUE!</v>
      </c>
      <c r="G64" s="118"/>
      <c r="H64" s="181" t="e">
        <f t="shared" si="22"/>
        <v>#VALUE!</v>
      </c>
      <c r="I64" s="145" t="e">
        <f t="shared" si="13"/>
        <v>#VALUE!</v>
      </c>
      <c r="J64" s="145" t="e">
        <f t="shared" si="14"/>
        <v>#VALUE!</v>
      </c>
      <c r="K64" s="118"/>
      <c r="L64" s="187" t="e">
        <f t="shared" si="28"/>
        <v>#VALUE!</v>
      </c>
      <c r="M64" s="185" t="e">
        <f t="shared" si="40"/>
        <v>#VALUE!</v>
      </c>
      <c r="N64" s="145" t="e">
        <f t="shared" si="40"/>
        <v>#VALUE!</v>
      </c>
      <c r="O64" s="145" t="e">
        <f t="shared" si="40"/>
        <v>#VALUE!</v>
      </c>
      <c r="P64" s="145" t="e">
        <f t="shared" si="40"/>
        <v>#VALUE!</v>
      </c>
      <c r="Q64" s="145" t="e">
        <f t="shared" si="40"/>
        <v>#VALUE!</v>
      </c>
      <c r="R64" s="145" t="e">
        <f t="shared" si="40"/>
        <v>#VALUE!</v>
      </c>
      <c r="S64" s="145" t="e">
        <f t="shared" si="40"/>
        <v>#VALUE!</v>
      </c>
      <c r="T64" s="145" t="e">
        <f t="shared" si="40"/>
        <v>#VALUE!</v>
      </c>
      <c r="U64" s="145" t="e">
        <f t="shared" si="40"/>
        <v>#VALUE!</v>
      </c>
      <c r="V64" s="145" t="e">
        <f t="shared" si="40"/>
        <v>#VALUE!</v>
      </c>
      <c r="W64" s="145" t="e">
        <f t="shared" si="40"/>
        <v>#VALUE!</v>
      </c>
      <c r="X64" s="145" t="e">
        <f t="shared" si="40"/>
        <v>#VALUE!</v>
      </c>
      <c r="Y64" s="145" t="e">
        <f t="shared" si="40"/>
        <v>#VALUE!</v>
      </c>
      <c r="Z64" s="145" t="e">
        <f t="shared" si="40"/>
        <v>#VALUE!</v>
      </c>
      <c r="AA64" s="145" t="e">
        <f t="shared" si="40"/>
        <v>#VALUE!</v>
      </c>
      <c r="AB64" s="145" t="e">
        <f t="shared" si="40"/>
        <v>#VALUE!</v>
      </c>
      <c r="AC64" s="145" t="e">
        <f t="shared" si="38"/>
        <v>#VALUE!</v>
      </c>
      <c r="AD64" s="145" t="e">
        <f t="shared" si="38"/>
        <v>#VALUE!</v>
      </c>
      <c r="AE64" s="145" t="e">
        <f t="shared" si="38"/>
        <v>#VALUE!</v>
      </c>
      <c r="AF64" s="145" t="e">
        <f t="shared" si="38"/>
        <v>#VALUE!</v>
      </c>
      <c r="AG64" s="145" t="e">
        <f t="shared" si="38"/>
        <v>#VALUE!</v>
      </c>
      <c r="AH64" s="145" t="e">
        <f t="shared" si="38"/>
        <v>#VALUE!</v>
      </c>
      <c r="AI64" s="145" t="e">
        <f t="shared" si="38"/>
        <v>#VALUE!</v>
      </c>
      <c r="AJ64" s="145" t="e">
        <f t="shared" si="38"/>
        <v>#VALUE!</v>
      </c>
      <c r="AK64" s="145" t="e">
        <f t="shared" si="38"/>
        <v>#VALUE!</v>
      </c>
      <c r="AL64" s="145" t="e">
        <f t="shared" si="38"/>
        <v>#VALUE!</v>
      </c>
      <c r="AM64" s="145" t="e">
        <f t="shared" si="38"/>
        <v>#VALUE!</v>
      </c>
      <c r="AN64" s="145" t="e">
        <f t="shared" si="38"/>
        <v>#VALUE!</v>
      </c>
      <c r="AO64" s="145" t="e">
        <f t="shared" si="38"/>
        <v>#VALUE!</v>
      </c>
      <c r="AP64" s="145" t="e">
        <f t="shared" si="38"/>
        <v>#VALUE!</v>
      </c>
      <c r="AQ64" s="146"/>
      <c r="AR64" s="181" t="e">
        <f t="shared" si="32"/>
        <v>#VALUE!</v>
      </c>
      <c r="AS64" s="145" t="e">
        <f t="shared" si="16"/>
        <v>#VALUE!</v>
      </c>
      <c r="AT64" s="145" t="e">
        <f t="shared" si="17"/>
        <v>#VALUE!</v>
      </c>
      <c r="AU64" s="118"/>
      <c r="AV64" s="187" t="e">
        <f t="shared" si="29"/>
        <v>#VALUE!</v>
      </c>
      <c r="AW64" s="185" t="e">
        <f t="shared" si="41"/>
        <v>#VALUE!</v>
      </c>
      <c r="AX64" s="185" t="e">
        <f t="shared" si="41"/>
        <v>#VALUE!</v>
      </c>
      <c r="AY64" s="185" t="e">
        <f t="shared" si="41"/>
        <v>#VALUE!</v>
      </c>
      <c r="AZ64" s="185" t="e">
        <f t="shared" si="41"/>
        <v>#VALUE!</v>
      </c>
      <c r="BA64" s="185" t="e">
        <f t="shared" si="41"/>
        <v>#VALUE!</v>
      </c>
      <c r="BB64" s="185" t="e">
        <f t="shared" si="41"/>
        <v>#VALUE!</v>
      </c>
      <c r="BC64" s="185" t="e">
        <f t="shared" si="41"/>
        <v>#VALUE!</v>
      </c>
      <c r="BD64" s="185" t="e">
        <f t="shared" si="41"/>
        <v>#VALUE!</v>
      </c>
      <c r="BE64" s="185" t="e">
        <f t="shared" si="41"/>
        <v>#VALUE!</v>
      </c>
      <c r="BF64" s="146"/>
      <c r="BG64" s="181" t="e">
        <f t="shared" si="33"/>
        <v>#VALUE!</v>
      </c>
      <c r="BH64" s="145" t="e">
        <f t="shared" si="19"/>
        <v>#VALUE!</v>
      </c>
      <c r="BI64" s="145" t="e">
        <f t="shared" si="20"/>
        <v>#VALUE!</v>
      </c>
      <c r="BJ64" s="118"/>
      <c r="BK64" s="187" t="e">
        <f t="shared" si="30"/>
        <v>#VALUE!</v>
      </c>
      <c r="BL64" s="185" t="e">
        <f t="shared" si="39"/>
        <v>#VALUE!</v>
      </c>
      <c r="BM64" s="185" t="e">
        <f t="shared" si="39"/>
        <v>#VALUE!</v>
      </c>
      <c r="BN64" s="185" t="e">
        <f t="shared" si="39"/>
        <v>#VALUE!</v>
      </c>
      <c r="BO64" s="185" t="e">
        <f t="shared" si="39"/>
        <v>#VALUE!</v>
      </c>
      <c r="BP64" s="185" t="e">
        <f t="shared" si="39"/>
        <v>#VALUE!</v>
      </c>
      <c r="BQ64" s="185" t="e">
        <f t="shared" si="39"/>
        <v>#VALUE!</v>
      </c>
      <c r="BR64" s="185" t="e">
        <f t="shared" si="39"/>
        <v>#VALUE!</v>
      </c>
      <c r="BS64" s="185" t="e">
        <f t="shared" si="39"/>
        <v>#VALUE!</v>
      </c>
      <c r="BT64" s="185" t="e">
        <f t="shared" si="39"/>
        <v>#VALUE!</v>
      </c>
      <c r="BU64" s="119"/>
    </row>
    <row r="65" spans="1:73" ht="18" customHeight="1" x14ac:dyDescent="0.25">
      <c r="A65" s="117"/>
      <c r="B65" s="151" t="e">
        <f t="shared" si="37"/>
        <v>#VALUE!</v>
      </c>
      <c r="C65" s="118"/>
      <c r="D65" s="233" t="e">
        <f t="shared" si="9"/>
        <v>#VALUE!</v>
      </c>
      <c r="E65" s="233" t="e">
        <f t="shared" si="10"/>
        <v>#VALUE!</v>
      </c>
      <c r="F65" s="233" t="e">
        <f t="shared" si="11"/>
        <v>#VALUE!</v>
      </c>
      <c r="G65" s="118"/>
      <c r="H65" s="181" t="e">
        <f t="shared" si="22"/>
        <v>#VALUE!</v>
      </c>
      <c r="I65" s="145" t="e">
        <f t="shared" si="13"/>
        <v>#VALUE!</v>
      </c>
      <c r="J65" s="145" t="e">
        <f t="shared" si="14"/>
        <v>#VALUE!</v>
      </c>
      <c r="K65" s="118"/>
      <c r="L65" s="187" t="e">
        <f t="shared" si="28"/>
        <v>#VALUE!</v>
      </c>
      <c r="M65" s="185" t="e">
        <f t="shared" si="40"/>
        <v>#VALUE!</v>
      </c>
      <c r="N65" s="145" t="e">
        <f t="shared" si="40"/>
        <v>#VALUE!</v>
      </c>
      <c r="O65" s="145" t="e">
        <f t="shared" si="40"/>
        <v>#VALUE!</v>
      </c>
      <c r="P65" s="145" t="e">
        <f t="shared" si="40"/>
        <v>#VALUE!</v>
      </c>
      <c r="Q65" s="145" t="e">
        <f t="shared" si="40"/>
        <v>#VALUE!</v>
      </c>
      <c r="R65" s="145" t="e">
        <f t="shared" si="40"/>
        <v>#VALUE!</v>
      </c>
      <c r="S65" s="145" t="e">
        <f t="shared" si="40"/>
        <v>#VALUE!</v>
      </c>
      <c r="T65" s="145" t="e">
        <f t="shared" si="40"/>
        <v>#VALUE!</v>
      </c>
      <c r="U65" s="145" t="e">
        <f t="shared" si="40"/>
        <v>#VALUE!</v>
      </c>
      <c r="V65" s="145" t="e">
        <f t="shared" si="40"/>
        <v>#VALUE!</v>
      </c>
      <c r="W65" s="145" t="e">
        <f t="shared" si="40"/>
        <v>#VALUE!</v>
      </c>
      <c r="X65" s="145" t="e">
        <f t="shared" si="40"/>
        <v>#VALUE!</v>
      </c>
      <c r="Y65" s="145" t="e">
        <f t="shared" si="40"/>
        <v>#VALUE!</v>
      </c>
      <c r="Z65" s="145" t="e">
        <f t="shared" si="40"/>
        <v>#VALUE!</v>
      </c>
      <c r="AA65" s="145" t="e">
        <f t="shared" si="40"/>
        <v>#VALUE!</v>
      </c>
      <c r="AB65" s="145" t="e">
        <f t="shared" si="40"/>
        <v>#VALUE!</v>
      </c>
      <c r="AC65" s="145" t="e">
        <f t="shared" si="38"/>
        <v>#VALUE!</v>
      </c>
      <c r="AD65" s="145" t="e">
        <f t="shared" si="38"/>
        <v>#VALUE!</v>
      </c>
      <c r="AE65" s="145" t="e">
        <f t="shared" si="38"/>
        <v>#VALUE!</v>
      </c>
      <c r="AF65" s="145" t="e">
        <f t="shared" si="38"/>
        <v>#VALUE!</v>
      </c>
      <c r="AG65" s="145" t="e">
        <f t="shared" si="38"/>
        <v>#VALUE!</v>
      </c>
      <c r="AH65" s="145" t="e">
        <f t="shared" si="38"/>
        <v>#VALUE!</v>
      </c>
      <c r="AI65" s="145" t="e">
        <f t="shared" si="38"/>
        <v>#VALUE!</v>
      </c>
      <c r="AJ65" s="145" t="e">
        <f t="shared" si="38"/>
        <v>#VALUE!</v>
      </c>
      <c r="AK65" s="145" t="e">
        <f t="shared" si="38"/>
        <v>#VALUE!</v>
      </c>
      <c r="AL65" s="145" t="e">
        <f t="shared" si="38"/>
        <v>#VALUE!</v>
      </c>
      <c r="AM65" s="145" t="e">
        <f t="shared" si="38"/>
        <v>#VALUE!</v>
      </c>
      <c r="AN65" s="145" t="e">
        <f t="shared" si="38"/>
        <v>#VALUE!</v>
      </c>
      <c r="AO65" s="145" t="e">
        <f t="shared" si="38"/>
        <v>#VALUE!</v>
      </c>
      <c r="AP65" s="145" t="e">
        <f t="shared" si="38"/>
        <v>#VALUE!</v>
      </c>
      <c r="AQ65" s="146"/>
      <c r="AR65" s="181" t="e">
        <f t="shared" si="32"/>
        <v>#VALUE!</v>
      </c>
      <c r="AS65" s="145" t="e">
        <f t="shared" si="16"/>
        <v>#VALUE!</v>
      </c>
      <c r="AT65" s="145" t="e">
        <f t="shared" si="17"/>
        <v>#VALUE!</v>
      </c>
      <c r="AU65" s="118"/>
      <c r="AV65" s="187" t="e">
        <f t="shared" si="29"/>
        <v>#VALUE!</v>
      </c>
      <c r="AW65" s="185" t="e">
        <f t="shared" si="41"/>
        <v>#VALUE!</v>
      </c>
      <c r="AX65" s="185" t="e">
        <f t="shared" si="41"/>
        <v>#VALUE!</v>
      </c>
      <c r="AY65" s="185" t="e">
        <f t="shared" si="41"/>
        <v>#VALUE!</v>
      </c>
      <c r="AZ65" s="185" t="e">
        <f t="shared" si="41"/>
        <v>#VALUE!</v>
      </c>
      <c r="BA65" s="185" t="e">
        <f t="shared" si="41"/>
        <v>#VALUE!</v>
      </c>
      <c r="BB65" s="185" t="e">
        <f t="shared" si="41"/>
        <v>#VALUE!</v>
      </c>
      <c r="BC65" s="185" t="e">
        <f t="shared" si="41"/>
        <v>#VALUE!</v>
      </c>
      <c r="BD65" s="185" t="e">
        <f t="shared" si="41"/>
        <v>#VALUE!</v>
      </c>
      <c r="BE65" s="185" t="e">
        <f t="shared" si="41"/>
        <v>#VALUE!</v>
      </c>
      <c r="BF65" s="146"/>
      <c r="BG65" s="181" t="e">
        <f t="shared" si="33"/>
        <v>#VALUE!</v>
      </c>
      <c r="BH65" s="145" t="e">
        <f t="shared" si="19"/>
        <v>#VALUE!</v>
      </c>
      <c r="BI65" s="145" t="e">
        <f t="shared" si="20"/>
        <v>#VALUE!</v>
      </c>
      <c r="BJ65" s="118"/>
      <c r="BK65" s="187" t="e">
        <f t="shared" si="30"/>
        <v>#VALUE!</v>
      </c>
      <c r="BL65" s="185" t="e">
        <f t="shared" si="39"/>
        <v>#VALUE!</v>
      </c>
      <c r="BM65" s="185" t="e">
        <f t="shared" si="39"/>
        <v>#VALUE!</v>
      </c>
      <c r="BN65" s="185" t="e">
        <f t="shared" si="39"/>
        <v>#VALUE!</v>
      </c>
      <c r="BO65" s="185" t="e">
        <f t="shared" si="39"/>
        <v>#VALUE!</v>
      </c>
      <c r="BP65" s="185" t="e">
        <f t="shared" si="39"/>
        <v>#VALUE!</v>
      </c>
      <c r="BQ65" s="185" t="e">
        <f t="shared" si="39"/>
        <v>#VALUE!</v>
      </c>
      <c r="BR65" s="185" t="e">
        <f t="shared" si="39"/>
        <v>#VALUE!</v>
      </c>
      <c r="BS65" s="185" t="e">
        <f t="shared" si="39"/>
        <v>#VALUE!</v>
      </c>
      <c r="BT65" s="185" t="e">
        <f t="shared" si="39"/>
        <v>#VALUE!</v>
      </c>
      <c r="BU65" s="119"/>
    </row>
    <row r="66" spans="1:73" ht="18" customHeight="1" x14ac:dyDescent="0.25">
      <c r="A66" s="117"/>
      <c r="B66" s="151" t="e">
        <f>DATE(YEAR(B65),MONTH(B65)+1,DAY(B65))</f>
        <v>#VALUE!</v>
      </c>
      <c r="C66" s="118"/>
      <c r="D66" s="233" t="e">
        <f t="shared" si="9"/>
        <v>#VALUE!</v>
      </c>
      <c r="E66" s="233" t="e">
        <f t="shared" si="10"/>
        <v>#VALUE!</v>
      </c>
      <c r="F66" s="233" t="e">
        <f t="shared" si="11"/>
        <v>#VALUE!</v>
      </c>
      <c r="G66" s="118"/>
      <c r="H66" s="181" t="e">
        <f t="shared" si="22"/>
        <v>#VALUE!</v>
      </c>
      <c r="I66" s="145" t="e">
        <f t="shared" si="13"/>
        <v>#VALUE!</v>
      </c>
      <c r="J66" s="145" t="e">
        <f t="shared" si="14"/>
        <v>#VALUE!</v>
      </c>
      <c r="K66" s="118"/>
      <c r="L66" s="187" t="e">
        <f t="shared" si="28"/>
        <v>#VALUE!</v>
      </c>
      <c r="M66" s="185" t="e">
        <f t="shared" si="40"/>
        <v>#VALUE!</v>
      </c>
      <c r="N66" s="145" t="e">
        <f t="shared" si="40"/>
        <v>#VALUE!</v>
      </c>
      <c r="O66" s="145" t="e">
        <f t="shared" si="40"/>
        <v>#VALUE!</v>
      </c>
      <c r="P66" s="145" t="e">
        <f t="shared" si="40"/>
        <v>#VALUE!</v>
      </c>
      <c r="Q66" s="145" t="e">
        <f t="shared" si="40"/>
        <v>#VALUE!</v>
      </c>
      <c r="R66" s="145" t="e">
        <f t="shared" si="40"/>
        <v>#VALUE!</v>
      </c>
      <c r="S66" s="145" t="e">
        <f t="shared" si="40"/>
        <v>#VALUE!</v>
      </c>
      <c r="T66" s="145" t="e">
        <f t="shared" si="40"/>
        <v>#VALUE!</v>
      </c>
      <c r="U66" s="145" t="e">
        <f t="shared" si="40"/>
        <v>#VALUE!</v>
      </c>
      <c r="V66" s="145" t="e">
        <f t="shared" si="40"/>
        <v>#VALUE!</v>
      </c>
      <c r="W66" s="145" t="e">
        <f t="shared" si="40"/>
        <v>#VALUE!</v>
      </c>
      <c r="X66" s="145" t="e">
        <f t="shared" si="40"/>
        <v>#VALUE!</v>
      </c>
      <c r="Y66" s="145" t="e">
        <f t="shared" si="40"/>
        <v>#VALUE!</v>
      </c>
      <c r="Z66" s="145" t="e">
        <f t="shared" si="40"/>
        <v>#VALUE!</v>
      </c>
      <c r="AA66" s="145" t="e">
        <f t="shared" si="40"/>
        <v>#VALUE!</v>
      </c>
      <c r="AB66" s="145" t="e">
        <f t="shared" si="40"/>
        <v>#VALUE!</v>
      </c>
      <c r="AC66" s="145" t="e">
        <f t="shared" si="38"/>
        <v>#VALUE!</v>
      </c>
      <c r="AD66" s="145" t="e">
        <f t="shared" si="38"/>
        <v>#VALUE!</v>
      </c>
      <c r="AE66" s="145" t="e">
        <f t="shared" si="38"/>
        <v>#VALUE!</v>
      </c>
      <c r="AF66" s="145" t="e">
        <f t="shared" si="38"/>
        <v>#VALUE!</v>
      </c>
      <c r="AG66" s="145" t="e">
        <f t="shared" si="38"/>
        <v>#VALUE!</v>
      </c>
      <c r="AH66" s="145" t="e">
        <f t="shared" si="38"/>
        <v>#VALUE!</v>
      </c>
      <c r="AI66" s="145" t="e">
        <f t="shared" si="38"/>
        <v>#VALUE!</v>
      </c>
      <c r="AJ66" s="145" t="e">
        <f t="shared" si="38"/>
        <v>#VALUE!</v>
      </c>
      <c r="AK66" s="145" t="e">
        <f t="shared" si="38"/>
        <v>#VALUE!</v>
      </c>
      <c r="AL66" s="145" t="e">
        <f t="shared" si="38"/>
        <v>#VALUE!</v>
      </c>
      <c r="AM66" s="145" t="e">
        <f t="shared" si="38"/>
        <v>#VALUE!</v>
      </c>
      <c r="AN66" s="145" t="e">
        <f t="shared" si="38"/>
        <v>#VALUE!</v>
      </c>
      <c r="AO66" s="145" t="e">
        <f t="shared" si="38"/>
        <v>#VALUE!</v>
      </c>
      <c r="AP66" s="145" t="e">
        <f t="shared" si="38"/>
        <v>#VALUE!</v>
      </c>
      <c r="AQ66" s="146"/>
      <c r="AR66" s="181" t="e">
        <f t="shared" si="32"/>
        <v>#VALUE!</v>
      </c>
      <c r="AS66" s="145" t="e">
        <f t="shared" si="16"/>
        <v>#VALUE!</v>
      </c>
      <c r="AT66" s="145" t="e">
        <f t="shared" si="17"/>
        <v>#VALUE!</v>
      </c>
      <c r="AU66" s="118"/>
      <c r="AV66" s="187" t="e">
        <f t="shared" si="29"/>
        <v>#VALUE!</v>
      </c>
      <c r="AW66" s="185" t="e">
        <f t="shared" si="41"/>
        <v>#VALUE!</v>
      </c>
      <c r="AX66" s="185" t="e">
        <f t="shared" si="41"/>
        <v>#VALUE!</v>
      </c>
      <c r="AY66" s="185" t="e">
        <f t="shared" si="41"/>
        <v>#VALUE!</v>
      </c>
      <c r="AZ66" s="185" t="e">
        <f t="shared" si="41"/>
        <v>#VALUE!</v>
      </c>
      <c r="BA66" s="185" t="e">
        <f t="shared" si="41"/>
        <v>#VALUE!</v>
      </c>
      <c r="BB66" s="185" t="e">
        <f t="shared" si="41"/>
        <v>#VALUE!</v>
      </c>
      <c r="BC66" s="185" t="e">
        <f t="shared" si="41"/>
        <v>#VALUE!</v>
      </c>
      <c r="BD66" s="185" t="e">
        <f t="shared" si="41"/>
        <v>#VALUE!</v>
      </c>
      <c r="BE66" s="185" t="e">
        <f t="shared" si="41"/>
        <v>#VALUE!</v>
      </c>
      <c r="BF66" s="146"/>
      <c r="BG66" s="181" t="e">
        <f t="shared" si="33"/>
        <v>#VALUE!</v>
      </c>
      <c r="BH66" s="145" t="e">
        <f t="shared" si="19"/>
        <v>#VALUE!</v>
      </c>
      <c r="BI66" s="145" t="e">
        <f t="shared" si="20"/>
        <v>#VALUE!</v>
      </c>
      <c r="BJ66" s="118"/>
      <c r="BK66" s="187" t="e">
        <f t="shared" si="30"/>
        <v>#VALUE!</v>
      </c>
      <c r="BL66" s="185" t="e">
        <f t="shared" si="39"/>
        <v>#VALUE!</v>
      </c>
      <c r="BM66" s="185" t="e">
        <f t="shared" si="39"/>
        <v>#VALUE!</v>
      </c>
      <c r="BN66" s="185" t="e">
        <f t="shared" si="39"/>
        <v>#VALUE!</v>
      </c>
      <c r="BO66" s="185" t="e">
        <f t="shared" si="39"/>
        <v>#VALUE!</v>
      </c>
      <c r="BP66" s="185" t="e">
        <f t="shared" si="39"/>
        <v>#VALUE!</v>
      </c>
      <c r="BQ66" s="185" t="e">
        <f t="shared" si="39"/>
        <v>#VALUE!</v>
      </c>
      <c r="BR66" s="185" t="e">
        <f t="shared" si="39"/>
        <v>#VALUE!</v>
      </c>
      <c r="BS66" s="185" t="e">
        <f t="shared" si="39"/>
        <v>#VALUE!</v>
      </c>
      <c r="BT66" s="185" t="e">
        <f t="shared" si="39"/>
        <v>#VALUE!</v>
      </c>
      <c r="BU66" s="119"/>
    </row>
    <row r="67" spans="1:73" ht="18" customHeight="1" x14ac:dyDescent="0.25">
      <c r="A67" s="117"/>
      <c r="B67" s="151" t="e">
        <f>DATE(YEAR(B66),MONTH(B66)+1,DAY(B66))</f>
        <v>#VALUE!</v>
      </c>
      <c r="C67" s="118"/>
      <c r="D67" s="233" t="e">
        <f t="shared" si="9"/>
        <v>#VALUE!</v>
      </c>
      <c r="E67" s="233" t="e">
        <f t="shared" si="10"/>
        <v>#VALUE!</v>
      </c>
      <c r="F67" s="233" t="e">
        <f t="shared" si="11"/>
        <v>#VALUE!</v>
      </c>
      <c r="G67" s="118"/>
      <c r="H67" s="181" t="e">
        <f t="shared" si="22"/>
        <v>#VALUE!</v>
      </c>
      <c r="I67" s="145" t="e">
        <f t="shared" si="13"/>
        <v>#VALUE!</v>
      </c>
      <c r="J67" s="145" t="e">
        <f t="shared" si="14"/>
        <v>#VALUE!</v>
      </c>
      <c r="K67" s="118"/>
      <c r="L67" s="187" t="e">
        <f t="shared" si="28"/>
        <v>#VALUE!</v>
      </c>
      <c r="M67" s="185" t="e">
        <f t="shared" si="40"/>
        <v>#VALUE!</v>
      </c>
      <c r="N67" s="145" t="e">
        <f t="shared" si="40"/>
        <v>#VALUE!</v>
      </c>
      <c r="O67" s="145" t="e">
        <f t="shared" si="40"/>
        <v>#VALUE!</v>
      </c>
      <c r="P67" s="145" t="e">
        <f t="shared" si="40"/>
        <v>#VALUE!</v>
      </c>
      <c r="Q67" s="145" t="e">
        <f t="shared" si="40"/>
        <v>#VALUE!</v>
      </c>
      <c r="R67" s="145" t="e">
        <f t="shared" si="40"/>
        <v>#VALUE!</v>
      </c>
      <c r="S67" s="145" t="e">
        <f t="shared" si="40"/>
        <v>#VALUE!</v>
      </c>
      <c r="T67" s="145" t="e">
        <f t="shared" si="40"/>
        <v>#VALUE!</v>
      </c>
      <c r="U67" s="145" t="e">
        <f t="shared" si="40"/>
        <v>#VALUE!</v>
      </c>
      <c r="V67" s="145" t="e">
        <f t="shared" si="40"/>
        <v>#VALUE!</v>
      </c>
      <c r="W67" s="145" t="e">
        <f t="shared" si="40"/>
        <v>#VALUE!</v>
      </c>
      <c r="X67" s="145" t="e">
        <f t="shared" si="40"/>
        <v>#VALUE!</v>
      </c>
      <c r="Y67" s="145" t="e">
        <f t="shared" si="40"/>
        <v>#VALUE!</v>
      </c>
      <c r="Z67" s="145" t="e">
        <f t="shared" si="40"/>
        <v>#VALUE!</v>
      </c>
      <c r="AA67" s="145" t="e">
        <f t="shared" si="40"/>
        <v>#VALUE!</v>
      </c>
      <c r="AB67" s="145" t="e">
        <f t="shared" si="40"/>
        <v>#VALUE!</v>
      </c>
      <c r="AC67" s="145" t="e">
        <f t="shared" si="38"/>
        <v>#VALUE!</v>
      </c>
      <c r="AD67" s="145" t="e">
        <f t="shared" si="38"/>
        <v>#VALUE!</v>
      </c>
      <c r="AE67" s="145" t="e">
        <f t="shared" si="38"/>
        <v>#VALUE!</v>
      </c>
      <c r="AF67" s="145" t="e">
        <f t="shared" si="38"/>
        <v>#VALUE!</v>
      </c>
      <c r="AG67" s="145" t="e">
        <f t="shared" si="38"/>
        <v>#VALUE!</v>
      </c>
      <c r="AH67" s="145" t="e">
        <f t="shared" si="38"/>
        <v>#VALUE!</v>
      </c>
      <c r="AI67" s="145" t="e">
        <f t="shared" si="38"/>
        <v>#VALUE!</v>
      </c>
      <c r="AJ67" s="145" t="e">
        <f t="shared" si="38"/>
        <v>#VALUE!</v>
      </c>
      <c r="AK67" s="145" t="e">
        <f t="shared" si="38"/>
        <v>#VALUE!</v>
      </c>
      <c r="AL67" s="145" t="e">
        <f t="shared" si="38"/>
        <v>#VALUE!</v>
      </c>
      <c r="AM67" s="145" t="e">
        <f t="shared" si="38"/>
        <v>#VALUE!</v>
      </c>
      <c r="AN67" s="145" t="e">
        <f t="shared" si="38"/>
        <v>#VALUE!</v>
      </c>
      <c r="AO67" s="145" t="e">
        <f t="shared" si="38"/>
        <v>#VALUE!</v>
      </c>
      <c r="AP67" s="145" t="e">
        <f t="shared" si="38"/>
        <v>#VALUE!</v>
      </c>
      <c r="AQ67" s="146"/>
      <c r="AR67" s="181" t="e">
        <f t="shared" si="32"/>
        <v>#VALUE!</v>
      </c>
      <c r="AS67" s="145" t="e">
        <f t="shared" si="16"/>
        <v>#VALUE!</v>
      </c>
      <c r="AT67" s="145" t="e">
        <f t="shared" si="17"/>
        <v>#VALUE!</v>
      </c>
      <c r="AU67" s="118"/>
      <c r="AV67" s="187" t="e">
        <f t="shared" si="29"/>
        <v>#VALUE!</v>
      </c>
      <c r="AW67" s="185" t="e">
        <f t="shared" si="41"/>
        <v>#VALUE!</v>
      </c>
      <c r="AX67" s="185" t="e">
        <f t="shared" si="41"/>
        <v>#VALUE!</v>
      </c>
      <c r="AY67" s="185" t="e">
        <f t="shared" si="41"/>
        <v>#VALUE!</v>
      </c>
      <c r="AZ67" s="185" t="e">
        <f t="shared" si="41"/>
        <v>#VALUE!</v>
      </c>
      <c r="BA67" s="185" t="e">
        <f t="shared" si="41"/>
        <v>#VALUE!</v>
      </c>
      <c r="BB67" s="185" t="e">
        <f t="shared" si="41"/>
        <v>#VALUE!</v>
      </c>
      <c r="BC67" s="185" t="e">
        <f t="shared" si="41"/>
        <v>#VALUE!</v>
      </c>
      <c r="BD67" s="185" t="e">
        <f t="shared" si="41"/>
        <v>#VALUE!</v>
      </c>
      <c r="BE67" s="185" t="e">
        <f t="shared" si="41"/>
        <v>#VALUE!</v>
      </c>
      <c r="BF67" s="146"/>
      <c r="BG67" s="181" t="e">
        <f t="shared" si="33"/>
        <v>#VALUE!</v>
      </c>
      <c r="BH67" s="145" t="e">
        <f t="shared" si="19"/>
        <v>#VALUE!</v>
      </c>
      <c r="BI67" s="145" t="e">
        <f t="shared" si="20"/>
        <v>#VALUE!</v>
      </c>
      <c r="BJ67" s="118"/>
      <c r="BK67" s="187" t="e">
        <f t="shared" si="30"/>
        <v>#VALUE!</v>
      </c>
      <c r="BL67" s="185" t="e">
        <f t="shared" si="39"/>
        <v>#VALUE!</v>
      </c>
      <c r="BM67" s="185" t="e">
        <f t="shared" si="39"/>
        <v>#VALUE!</v>
      </c>
      <c r="BN67" s="185" t="e">
        <f t="shared" si="39"/>
        <v>#VALUE!</v>
      </c>
      <c r="BO67" s="185" t="e">
        <f t="shared" si="39"/>
        <v>#VALUE!</v>
      </c>
      <c r="BP67" s="185" t="e">
        <f t="shared" si="39"/>
        <v>#VALUE!</v>
      </c>
      <c r="BQ67" s="185" t="e">
        <f t="shared" si="39"/>
        <v>#VALUE!</v>
      </c>
      <c r="BR67" s="185" t="e">
        <f t="shared" si="39"/>
        <v>#VALUE!</v>
      </c>
      <c r="BS67" s="185" t="e">
        <f t="shared" si="39"/>
        <v>#VALUE!</v>
      </c>
      <c r="BT67" s="185" t="e">
        <f t="shared" si="39"/>
        <v>#VALUE!</v>
      </c>
      <c r="BU67" s="119"/>
    </row>
    <row r="68" spans="1:73" ht="18" customHeight="1" x14ac:dyDescent="0.25">
      <c r="A68" s="117"/>
      <c r="B68" s="151" t="e">
        <f t="shared" ref="B68:B84" si="42">DATE(YEAR(B67),MONTH(B67)+1,DAY(B67))</f>
        <v>#VALUE!</v>
      </c>
      <c r="C68" s="118"/>
      <c r="D68" s="233" t="e">
        <f t="shared" si="9"/>
        <v>#VALUE!</v>
      </c>
      <c r="E68" s="233" t="e">
        <f t="shared" si="10"/>
        <v>#VALUE!</v>
      </c>
      <c r="F68" s="233" t="e">
        <f t="shared" si="11"/>
        <v>#VALUE!</v>
      </c>
      <c r="G68" s="118"/>
      <c r="H68" s="181" t="e">
        <f t="shared" si="22"/>
        <v>#VALUE!</v>
      </c>
      <c r="I68" s="145" t="e">
        <f t="shared" si="13"/>
        <v>#VALUE!</v>
      </c>
      <c r="J68" s="145" t="e">
        <f t="shared" si="14"/>
        <v>#VALUE!</v>
      </c>
      <c r="K68" s="118"/>
      <c r="L68" s="187" t="e">
        <f t="shared" si="28"/>
        <v>#VALUE!</v>
      </c>
      <c r="M68" s="185" t="e">
        <f t="shared" si="40"/>
        <v>#VALUE!</v>
      </c>
      <c r="N68" s="145" t="e">
        <f t="shared" si="40"/>
        <v>#VALUE!</v>
      </c>
      <c r="O68" s="145" t="e">
        <f t="shared" si="40"/>
        <v>#VALUE!</v>
      </c>
      <c r="P68" s="145" t="e">
        <f t="shared" si="40"/>
        <v>#VALUE!</v>
      </c>
      <c r="Q68" s="145" t="e">
        <f t="shared" si="40"/>
        <v>#VALUE!</v>
      </c>
      <c r="R68" s="145" t="e">
        <f t="shared" si="40"/>
        <v>#VALUE!</v>
      </c>
      <c r="S68" s="145" t="e">
        <f t="shared" si="40"/>
        <v>#VALUE!</v>
      </c>
      <c r="T68" s="145" t="e">
        <f t="shared" si="40"/>
        <v>#VALUE!</v>
      </c>
      <c r="U68" s="145" t="e">
        <f t="shared" si="40"/>
        <v>#VALUE!</v>
      </c>
      <c r="V68" s="145" t="e">
        <f t="shared" si="40"/>
        <v>#VALUE!</v>
      </c>
      <c r="W68" s="145" t="e">
        <f t="shared" si="40"/>
        <v>#VALUE!</v>
      </c>
      <c r="X68" s="145" t="e">
        <f t="shared" si="40"/>
        <v>#VALUE!</v>
      </c>
      <c r="Y68" s="145" t="e">
        <f t="shared" si="40"/>
        <v>#VALUE!</v>
      </c>
      <c r="Z68" s="145" t="e">
        <f t="shared" si="40"/>
        <v>#VALUE!</v>
      </c>
      <c r="AA68" s="145" t="e">
        <f t="shared" si="40"/>
        <v>#VALUE!</v>
      </c>
      <c r="AB68" s="145" t="e">
        <f t="shared" si="40"/>
        <v>#VALUE!</v>
      </c>
      <c r="AC68" s="145" t="e">
        <f t="shared" si="38"/>
        <v>#VALUE!</v>
      </c>
      <c r="AD68" s="145" t="e">
        <f t="shared" si="38"/>
        <v>#VALUE!</v>
      </c>
      <c r="AE68" s="145" t="e">
        <f t="shared" si="38"/>
        <v>#VALUE!</v>
      </c>
      <c r="AF68" s="145" t="e">
        <f t="shared" si="38"/>
        <v>#VALUE!</v>
      </c>
      <c r="AG68" s="145" t="e">
        <f t="shared" si="38"/>
        <v>#VALUE!</v>
      </c>
      <c r="AH68" s="145" t="e">
        <f t="shared" si="38"/>
        <v>#VALUE!</v>
      </c>
      <c r="AI68" s="145" t="e">
        <f t="shared" si="38"/>
        <v>#VALUE!</v>
      </c>
      <c r="AJ68" s="145" t="e">
        <f t="shared" si="38"/>
        <v>#VALUE!</v>
      </c>
      <c r="AK68" s="145" t="e">
        <f t="shared" si="38"/>
        <v>#VALUE!</v>
      </c>
      <c r="AL68" s="145" t="e">
        <f t="shared" si="38"/>
        <v>#VALUE!</v>
      </c>
      <c r="AM68" s="145" t="e">
        <f t="shared" si="38"/>
        <v>#VALUE!</v>
      </c>
      <c r="AN68" s="145" t="e">
        <f t="shared" si="38"/>
        <v>#VALUE!</v>
      </c>
      <c r="AO68" s="145" t="e">
        <f t="shared" si="38"/>
        <v>#VALUE!</v>
      </c>
      <c r="AP68" s="145" t="e">
        <f t="shared" si="38"/>
        <v>#VALUE!</v>
      </c>
      <c r="AQ68" s="146"/>
      <c r="AR68" s="181" t="e">
        <f t="shared" si="32"/>
        <v>#VALUE!</v>
      </c>
      <c r="AS68" s="145" t="e">
        <f t="shared" si="16"/>
        <v>#VALUE!</v>
      </c>
      <c r="AT68" s="145" t="e">
        <f t="shared" si="17"/>
        <v>#VALUE!</v>
      </c>
      <c r="AU68" s="118"/>
      <c r="AV68" s="187" t="e">
        <f t="shared" si="29"/>
        <v>#VALUE!</v>
      </c>
      <c r="AW68" s="185" t="e">
        <f t="shared" si="41"/>
        <v>#VALUE!</v>
      </c>
      <c r="AX68" s="185" t="e">
        <f t="shared" si="41"/>
        <v>#VALUE!</v>
      </c>
      <c r="AY68" s="185" t="e">
        <f t="shared" si="41"/>
        <v>#VALUE!</v>
      </c>
      <c r="AZ68" s="185" t="e">
        <f t="shared" si="41"/>
        <v>#VALUE!</v>
      </c>
      <c r="BA68" s="185" t="e">
        <f t="shared" si="41"/>
        <v>#VALUE!</v>
      </c>
      <c r="BB68" s="185" t="e">
        <f t="shared" si="41"/>
        <v>#VALUE!</v>
      </c>
      <c r="BC68" s="185" t="e">
        <f t="shared" si="41"/>
        <v>#VALUE!</v>
      </c>
      <c r="BD68" s="185" t="e">
        <f t="shared" si="41"/>
        <v>#VALUE!</v>
      </c>
      <c r="BE68" s="185" t="e">
        <f t="shared" si="41"/>
        <v>#VALUE!</v>
      </c>
      <c r="BF68" s="146"/>
      <c r="BG68" s="181" t="e">
        <f t="shared" si="33"/>
        <v>#VALUE!</v>
      </c>
      <c r="BH68" s="145" t="e">
        <f t="shared" si="19"/>
        <v>#VALUE!</v>
      </c>
      <c r="BI68" s="145" t="e">
        <f t="shared" si="20"/>
        <v>#VALUE!</v>
      </c>
      <c r="BJ68" s="118"/>
      <c r="BK68" s="187" t="e">
        <f t="shared" si="30"/>
        <v>#VALUE!</v>
      </c>
      <c r="BL68" s="185" t="e">
        <f t="shared" si="39"/>
        <v>#VALUE!</v>
      </c>
      <c r="BM68" s="185" t="e">
        <f t="shared" si="39"/>
        <v>#VALUE!</v>
      </c>
      <c r="BN68" s="185" t="e">
        <f t="shared" si="39"/>
        <v>#VALUE!</v>
      </c>
      <c r="BO68" s="185" t="e">
        <f t="shared" si="39"/>
        <v>#VALUE!</v>
      </c>
      <c r="BP68" s="185" t="e">
        <f t="shared" si="39"/>
        <v>#VALUE!</v>
      </c>
      <c r="BQ68" s="185" t="e">
        <f t="shared" si="39"/>
        <v>#VALUE!</v>
      </c>
      <c r="BR68" s="185" t="e">
        <f t="shared" si="39"/>
        <v>#VALUE!</v>
      </c>
      <c r="BS68" s="185" t="e">
        <f t="shared" si="39"/>
        <v>#VALUE!</v>
      </c>
      <c r="BT68" s="185" t="e">
        <f t="shared" si="39"/>
        <v>#VALUE!</v>
      </c>
      <c r="BU68" s="119"/>
    </row>
    <row r="69" spans="1:73" ht="18" customHeight="1" x14ac:dyDescent="0.25">
      <c r="A69" s="117"/>
      <c r="B69" s="151" t="e">
        <f t="shared" si="42"/>
        <v>#VALUE!</v>
      </c>
      <c r="C69" s="118"/>
      <c r="D69" s="233" t="e">
        <f t="shared" si="9"/>
        <v>#VALUE!</v>
      </c>
      <c r="E69" s="233" t="e">
        <f t="shared" si="10"/>
        <v>#VALUE!</v>
      </c>
      <c r="F69" s="233" t="e">
        <f t="shared" si="11"/>
        <v>#VALUE!</v>
      </c>
      <c r="G69" s="118"/>
      <c r="H69" s="181" t="e">
        <f t="shared" si="22"/>
        <v>#VALUE!</v>
      </c>
      <c r="I69" s="145" t="e">
        <f t="shared" si="13"/>
        <v>#VALUE!</v>
      </c>
      <c r="J69" s="145" t="e">
        <f t="shared" si="14"/>
        <v>#VALUE!</v>
      </c>
      <c r="K69" s="118"/>
      <c r="L69" s="187" t="e">
        <f t="shared" si="28"/>
        <v>#VALUE!</v>
      </c>
      <c r="M69" s="185" t="e">
        <f t="shared" si="40"/>
        <v>#VALUE!</v>
      </c>
      <c r="N69" s="145" t="e">
        <f t="shared" si="40"/>
        <v>#VALUE!</v>
      </c>
      <c r="O69" s="145" t="e">
        <f t="shared" si="40"/>
        <v>#VALUE!</v>
      </c>
      <c r="P69" s="145" t="e">
        <f t="shared" si="40"/>
        <v>#VALUE!</v>
      </c>
      <c r="Q69" s="145" t="e">
        <f t="shared" si="40"/>
        <v>#VALUE!</v>
      </c>
      <c r="R69" s="145" t="e">
        <f t="shared" si="40"/>
        <v>#VALUE!</v>
      </c>
      <c r="S69" s="145" t="e">
        <f t="shared" si="40"/>
        <v>#VALUE!</v>
      </c>
      <c r="T69" s="145" t="e">
        <f t="shared" si="40"/>
        <v>#VALUE!</v>
      </c>
      <c r="U69" s="145" t="e">
        <f t="shared" si="40"/>
        <v>#VALUE!</v>
      </c>
      <c r="V69" s="145" t="e">
        <f t="shared" si="40"/>
        <v>#VALUE!</v>
      </c>
      <c r="W69" s="145" t="e">
        <f t="shared" si="40"/>
        <v>#VALUE!</v>
      </c>
      <c r="X69" s="145" t="e">
        <f t="shared" si="40"/>
        <v>#VALUE!</v>
      </c>
      <c r="Y69" s="145" t="e">
        <f t="shared" si="40"/>
        <v>#VALUE!</v>
      </c>
      <c r="Z69" s="145" t="e">
        <f t="shared" si="40"/>
        <v>#VALUE!</v>
      </c>
      <c r="AA69" s="145" t="e">
        <f t="shared" si="40"/>
        <v>#VALUE!</v>
      </c>
      <c r="AB69" s="145" t="e">
        <f t="shared" si="40"/>
        <v>#VALUE!</v>
      </c>
      <c r="AC69" s="145" t="e">
        <f t="shared" si="38"/>
        <v>#VALUE!</v>
      </c>
      <c r="AD69" s="145" t="e">
        <f t="shared" si="38"/>
        <v>#VALUE!</v>
      </c>
      <c r="AE69" s="145" t="e">
        <f t="shared" si="38"/>
        <v>#VALUE!</v>
      </c>
      <c r="AF69" s="145" t="e">
        <f t="shared" si="38"/>
        <v>#VALUE!</v>
      </c>
      <c r="AG69" s="145" t="e">
        <f t="shared" si="38"/>
        <v>#VALUE!</v>
      </c>
      <c r="AH69" s="145" t="e">
        <f t="shared" si="38"/>
        <v>#VALUE!</v>
      </c>
      <c r="AI69" s="145" t="e">
        <f t="shared" si="38"/>
        <v>#VALUE!</v>
      </c>
      <c r="AJ69" s="145" t="e">
        <f t="shared" si="38"/>
        <v>#VALUE!</v>
      </c>
      <c r="AK69" s="145" t="e">
        <f t="shared" si="38"/>
        <v>#VALUE!</v>
      </c>
      <c r="AL69" s="145" t="e">
        <f t="shared" si="38"/>
        <v>#VALUE!</v>
      </c>
      <c r="AM69" s="145" t="e">
        <f t="shared" si="38"/>
        <v>#VALUE!</v>
      </c>
      <c r="AN69" s="145" t="e">
        <f t="shared" si="38"/>
        <v>#VALUE!</v>
      </c>
      <c r="AO69" s="145" t="e">
        <f t="shared" si="38"/>
        <v>#VALUE!</v>
      </c>
      <c r="AP69" s="145" t="e">
        <f t="shared" si="38"/>
        <v>#VALUE!</v>
      </c>
      <c r="AQ69" s="146"/>
      <c r="AR69" s="181" t="e">
        <f t="shared" si="32"/>
        <v>#VALUE!</v>
      </c>
      <c r="AS69" s="145" t="e">
        <f t="shared" si="16"/>
        <v>#VALUE!</v>
      </c>
      <c r="AT69" s="145" t="e">
        <f t="shared" si="17"/>
        <v>#VALUE!</v>
      </c>
      <c r="AU69" s="118"/>
      <c r="AV69" s="187" t="e">
        <f t="shared" si="29"/>
        <v>#VALUE!</v>
      </c>
      <c r="AW69" s="185" t="e">
        <f t="shared" si="41"/>
        <v>#VALUE!</v>
      </c>
      <c r="AX69" s="185" t="e">
        <f t="shared" si="41"/>
        <v>#VALUE!</v>
      </c>
      <c r="AY69" s="185" t="e">
        <f t="shared" si="41"/>
        <v>#VALUE!</v>
      </c>
      <c r="AZ69" s="185" t="e">
        <f t="shared" si="41"/>
        <v>#VALUE!</v>
      </c>
      <c r="BA69" s="185" t="e">
        <f t="shared" si="41"/>
        <v>#VALUE!</v>
      </c>
      <c r="BB69" s="185" t="e">
        <f t="shared" si="41"/>
        <v>#VALUE!</v>
      </c>
      <c r="BC69" s="185" t="e">
        <f t="shared" si="41"/>
        <v>#VALUE!</v>
      </c>
      <c r="BD69" s="185" t="e">
        <f t="shared" si="41"/>
        <v>#VALUE!</v>
      </c>
      <c r="BE69" s="185" t="e">
        <f t="shared" si="41"/>
        <v>#VALUE!</v>
      </c>
      <c r="BF69" s="146"/>
      <c r="BG69" s="181" t="e">
        <f t="shared" si="33"/>
        <v>#VALUE!</v>
      </c>
      <c r="BH69" s="145" t="e">
        <f t="shared" si="19"/>
        <v>#VALUE!</v>
      </c>
      <c r="BI69" s="145" t="e">
        <f t="shared" si="20"/>
        <v>#VALUE!</v>
      </c>
      <c r="BJ69" s="118"/>
      <c r="BK69" s="187" t="e">
        <f t="shared" si="30"/>
        <v>#VALUE!</v>
      </c>
      <c r="BL69" s="185" t="e">
        <f t="shared" si="39"/>
        <v>#VALUE!</v>
      </c>
      <c r="BM69" s="185" t="e">
        <f t="shared" si="39"/>
        <v>#VALUE!</v>
      </c>
      <c r="BN69" s="185" t="e">
        <f t="shared" si="39"/>
        <v>#VALUE!</v>
      </c>
      <c r="BO69" s="185" t="e">
        <f t="shared" si="39"/>
        <v>#VALUE!</v>
      </c>
      <c r="BP69" s="185" t="e">
        <f t="shared" si="39"/>
        <v>#VALUE!</v>
      </c>
      <c r="BQ69" s="185" t="e">
        <f t="shared" si="39"/>
        <v>#VALUE!</v>
      </c>
      <c r="BR69" s="185" t="e">
        <f t="shared" si="39"/>
        <v>#VALUE!</v>
      </c>
      <c r="BS69" s="185" t="e">
        <f t="shared" si="39"/>
        <v>#VALUE!</v>
      </c>
      <c r="BT69" s="185" t="e">
        <f t="shared" si="39"/>
        <v>#VALUE!</v>
      </c>
      <c r="BU69" s="119"/>
    </row>
    <row r="70" spans="1:73" ht="18" customHeight="1" x14ac:dyDescent="0.25">
      <c r="A70" s="117"/>
      <c r="B70" s="151" t="e">
        <f t="shared" si="42"/>
        <v>#VALUE!</v>
      </c>
      <c r="C70" s="118"/>
      <c r="D70" s="233" t="e">
        <f t="shared" si="9"/>
        <v>#VALUE!</v>
      </c>
      <c r="E70" s="233" t="e">
        <f t="shared" si="10"/>
        <v>#VALUE!</v>
      </c>
      <c r="F70" s="233" t="e">
        <f t="shared" si="11"/>
        <v>#VALUE!</v>
      </c>
      <c r="G70" s="118"/>
      <c r="H70" s="181" t="e">
        <f t="shared" si="22"/>
        <v>#VALUE!</v>
      </c>
      <c r="I70" s="145" t="e">
        <f t="shared" si="13"/>
        <v>#VALUE!</v>
      </c>
      <c r="J70" s="145" t="e">
        <f t="shared" si="14"/>
        <v>#VALUE!</v>
      </c>
      <c r="K70" s="118"/>
      <c r="L70" s="187" t="e">
        <f t="shared" si="28"/>
        <v>#VALUE!</v>
      </c>
      <c r="M70" s="185" t="e">
        <f t="shared" si="40"/>
        <v>#VALUE!</v>
      </c>
      <c r="N70" s="145" t="e">
        <f t="shared" si="40"/>
        <v>#VALUE!</v>
      </c>
      <c r="O70" s="145" t="e">
        <f t="shared" si="40"/>
        <v>#VALUE!</v>
      </c>
      <c r="P70" s="145" t="e">
        <f t="shared" si="40"/>
        <v>#VALUE!</v>
      </c>
      <c r="Q70" s="145" t="e">
        <f t="shared" si="40"/>
        <v>#VALUE!</v>
      </c>
      <c r="R70" s="145" t="e">
        <f t="shared" si="40"/>
        <v>#VALUE!</v>
      </c>
      <c r="S70" s="145" t="e">
        <f t="shared" si="40"/>
        <v>#VALUE!</v>
      </c>
      <c r="T70" s="145" t="e">
        <f t="shared" si="40"/>
        <v>#VALUE!</v>
      </c>
      <c r="U70" s="145" t="e">
        <f t="shared" si="40"/>
        <v>#VALUE!</v>
      </c>
      <c r="V70" s="145" t="e">
        <f t="shared" si="40"/>
        <v>#VALUE!</v>
      </c>
      <c r="W70" s="145" t="e">
        <f t="shared" si="40"/>
        <v>#VALUE!</v>
      </c>
      <c r="X70" s="145" t="e">
        <f t="shared" si="40"/>
        <v>#VALUE!</v>
      </c>
      <c r="Y70" s="145" t="e">
        <f t="shared" si="40"/>
        <v>#VALUE!</v>
      </c>
      <c r="Z70" s="145" t="e">
        <f t="shared" si="40"/>
        <v>#VALUE!</v>
      </c>
      <c r="AA70" s="145" t="e">
        <f t="shared" si="40"/>
        <v>#VALUE!</v>
      </c>
      <c r="AB70" s="145" t="e">
        <f t="shared" si="40"/>
        <v>#VALUE!</v>
      </c>
      <c r="AC70" s="145" t="e">
        <f t="shared" si="38"/>
        <v>#VALUE!</v>
      </c>
      <c r="AD70" s="145" t="e">
        <f t="shared" si="38"/>
        <v>#VALUE!</v>
      </c>
      <c r="AE70" s="145" t="e">
        <f t="shared" si="38"/>
        <v>#VALUE!</v>
      </c>
      <c r="AF70" s="145" t="e">
        <f t="shared" si="38"/>
        <v>#VALUE!</v>
      </c>
      <c r="AG70" s="145" t="e">
        <f t="shared" si="38"/>
        <v>#VALUE!</v>
      </c>
      <c r="AH70" s="145" t="e">
        <f t="shared" si="38"/>
        <v>#VALUE!</v>
      </c>
      <c r="AI70" s="145" t="e">
        <f t="shared" si="38"/>
        <v>#VALUE!</v>
      </c>
      <c r="AJ70" s="145" t="e">
        <f t="shared" si="38"/>
        <v>#VALUE!</v>
      </c>
      <c r="AK70" s="145" t="e">
        <f t="shared" si="38"/>
        <v>#VALUE!</v>
      </c>
      <c r="AL70" s="145" t="e">
        <f t="shared" si="38"/>
        <v>#VALUE!</v>
      </c>
      <c r="AM70" s="145" t="e">
        <f t="shared" si="38"/>
        <v>#VALUE!</v>
      </c>
      <c r="AN70" s="145" t="e">
        <f t="shared" si="38"/>
        <v>#VALUE!</v>
      </c>
      <c r="AO70" s="145" t="e">
        <f t="shared" si="38"/>
        <v>#VALUE!</v>
      </c>
      <c r="AP70" s="145" t="e">
        <f t="shared" si="38"/>
        <v>#VALUE!</v>
      </c>
      <c r="AQ70" s="146"/>
      <c r="AR70" s="181" t="e">
        <f t="shared" si="32"/>
        <v>#VALUE!</v>
      </c>
      <c r="AS70" s="145" t="e">
        <f t="shared" si="16"/>
        <v>#VALUE!</v>
      </c>
      <c r="AT70" s="145" t="e">
        <f t="shared" si="17"/>
        <v>#VALUE!</v>
      </c>
      <c r="AU70" s="118"/>
      <c r="AV70" s="187" t="e">
        <f t="shared" si="29"/>
        <v>#VALUE!</v>
      </c>
      <c r="AW70" s="185" t="e">
        <f t="shared" si="41"/>
        <v>#VALUE!</v>
      </c>
      <c r="AX70" s="185" t="e">
        <f t="shared" si="41"/>
        <v>#VALUE!</v>
      </c>
      <c r="AY70" s="185" t="e">
        <f t="shared" si="41"/>
        <v>#VALUE!</v>
      </c>
      <c r="AZ70" s="185" t="e">
        <f t="shared" si="41"/>
        <v>#VALUE!</v>
      </c>
      <c r="BA70" s="185" t="e">
        <f t="shared" si="41"/>
        <v>#VALUE!</v>
      </c>
      <c r="BB70" s="185" t="e">
        <f t="shared" si="41"/>
        <v>#VALUE!</v>
      </c>
      <c r="BC70" s="185" t="e">
        <f t="shared" si="41"/>
        <v>#VALUE!</v>
      </c>
      <c r="BD70" s="185" t="e">
        <f t="shared" si="41"/>
        <v>#VALUE!</v>
      </c>
      <c r="BE70" s="185" t="e">
        <f t="shared" si="41"/>
        <v>#VALUE!</v>
      </c>
      <c r="BF70" s="146"/>
      <c r="BG70" s="181" t="e">
        <f t="shared" si="33"/>
        <v>#VALUE!</v>
      </c>
      <c r="BH70" s="145" t="e">
        <f t="shared" si="19"/>
        <v>#VALUE!</v>
      </c>
      <c r="BI70" s="145" t="e">
        <f t="shared" si="20"/>
        <v>#VALUE!</v>
      </c>
      <c r="BJ70" s="118"/>
      <c r="BK70" s="187" t="e">
        <f t="shared" si="30"/>
        <v>#VALUE!</v>
      </c>
      <c r="BL70" s="185" t="e">
        <f t="shared" si="39"/>
        <v>#VALUE!</v>
      </c>
      <c r="BM70" s="185" t="e">
        <f t="shared" si="39"/>
        <v>#VALUE!</v>
      </c>
      <c r="BN70" s="185" t="e">
        <f t="shared" si="39"/>
        <v>#VALUE!</v>
      </c>
      <c r="BO70" s="185" t="e">
        <f t="shared" si="39"/>
        <v>#VALUE!</v>
      </c>
      <c r="BP70" s="185" t="e">
        <f t="shared" si="39"/>
        <v>#VALUE!</v>
      </c>
      <c r="BQ70" s="185" t="e">
        <f t="shared" si="39"/>
        <v>#VALUE!</v>
      </c>
      <c r="BR70" s="185" t="e">
        <f t="shared" si="39"/>
        <v>#VALUE!</v>
      </c>
      <c r="BS70" s="185" t="e">
        <f t="shared" si="39"/>
        <v>#VALUE!</v>
      </c>
      <c r="BT70" s="185" t="e">
        <f t="shared" si="39"/>
        <v>#VALUE!</v>
      </c>
      <c r="BU70" s="119"/>
    </row>
    <row r="71" spans="1:73" ht="18" customHeight="1" x14ac:dyDescent="0.25">
      <c r="A71" s="117"/>
      <c r="B71" s="151" t="e">
        <f t="shared" si="42"/>
        <v>#VALUE!</v>
      </c>
      <c r="C71" s="118"/>
      <c r="D71" s="233" t="e">
        <f t="shared" si="9"/>
        <v>#VALUE!</v>
      </c>
      <c r="E71" s="233" t="e">
        <f t="shared" si="10"/>
        <v>#VALUE!</v>
      </c>
      <c r="F71" s="233" t="e">
        <f t="shared" si="11"/>
        <v>#VALUE!</v>
      </c>
      <c r="G71" s="118"/>
      <c r="H71" s="181" t="e">
        <f t="shared" si="22"/>
        <v>#VALUE!</v>
      </c>
      <c r="I71" s="145" t="e">
        <f t="shared" si="13"/>
        <v>#VALUE!</v>
      </c>
      <c r="J71" s="145" t="e">
        <f t="shared" si="14"/>
        <v>#VALUE!</v>
      </c>
      <c r="K71" s="118"/>
      <c r="L71" s="187" t="e">
        <f t="shared" si="28"/>
        <v>#VALUE!</v>
      </c>
      <c r="M71" s="185" t="e">
        <f t="shared" si="40"/>
        <v>#VALUE!</v>
      </c>
      <c r="N71" s="145" t="e">
        <f t="shared" si="40"/>
        <v>#VALUE!</v>
      </c>
      <c r="O71" s="145" t="e">
        <f t="shared" si="40"/>
        <v>#VALUE!</v>
      </c>
      <c r="P71" s="145" t="e">
        <f t="shared" si="40"/>
        <v>#VALUE!</v>
      </c>
      <c r="Q71" s="145" t="e">
        <f t="shared" si="40"/>
        <v>#VALUE!</v>
      </c>
      <c r="R71" s="145" t="e">
        <f t="shared" si="40"/>
        <v>#VALUE!</v>
      </c>
      <c r="S71" s="145" t="e">
        <f t="shared" si="40"/>
        <v>#VALUE!</v>
      </c>
      <c r="T71" s="145" t="e">
        <f t="shared" si="40"/>
        <v>#VALUE!</v>
      </c>
      <c r="U71" s="145" t="e">
        <f t="shared" si="40"/>
        <v>#VALUE!</v>
      </c>
      <c r="V71" s="145" t="e">
        <f t="shared" si="40"/>
        <v>#VALUE!</v>
      </c>
      <c r="W71" s="145" t="e">
        <f t="shared" si="40"/>
        <v>#VALUE!</v>
      </c>
      <c r="X71" s="145" t="e">
        <f t="shared" si="40"/>
        <v>#VALUE!</v>
      </c>
      <c r="Y71" s="145" t="e">
        <f t="shared" si="40"/>
        <v>#VALUE!</v>
      </c>
      <c r="Z71" s="145" t="e">
        <f t="shared" si="40"/>
        <v>#VALUE!</v>
      </c>
      <c r="AA71" s="145" t="e">
        <f t="shared" si="40"/>
        <v>#VALUE!</v>
      </c>
      <c r="AB71" s="145" t="e">
        <f t="shared" si="40"/>
        <v>#VALUE!</v>
      </c>
      <c r="AC71" s="145" t="e">
        <f t="shared" si="38"/>
        <v>#VALUE!</v>
      </c>
      <c r="AD71" s="145" t="e">
        <f t="shared" si="38"/>
        <v>#VALUE!</v>
      </c>
      <c r="AE71" s="145" t="e">
        <f t="shared" si="38"/>
        <v>#VALUE!</v>
      </c>
      <c r="AF71" s="145" t="e">
        <f t="shared" si="38"/>
        <v>#VALUE!</v>
      </c>
      <c r="AG71" s="145" t="e">
        <f t="shared" si="38"/>
        <v>#VALUE!</v>
      </c>
      <c r="AH71" s="145" t="e">
        <f t="shared" si="38"/>
        <v>#VALUE!</v>
      </c>
      <c r="AI71" s="145" t="e">
        <f t="shared" si="38"/>
        <v>#VALUE!</v>
      </c>
      <c r="AJ71" s="145" t="e">
        <f t="shared" si="38"/>
        <v>#VALUE!</v>
      </c>
      <c r="AK71" s="145" t="e">
        <f t="shared" si="38"/>
        <v>#VALUE!</v>
      </c>
      <c r="AL71" s="145" t="e">
        <f t="shared" si="38"/>
        <v>#VALUE!</v>
      </c>
      <c r="AM71" s="145" t="e">
        <f t="shared" si="38"/>
        <v>#VALUE!</v>
      </c>
      <c r="AN71" s="145" t="e">
        <f t="shared" si="38"/>
        <v>#VALUE!</v>
      </c>
      <c r="AO71" s="145" t="e">
        <f t="shared" si="38"/>
        <v>#VALUE!</v>
      </c>
      <c r="AP71" s="145" t="e">
        <f t="shared" si="38"/>
        <v>#VALUE!</v>
      </c>
      <c r="AQ71" s="146"/>
      <c r="AR71" s="181" t="e">
        <f t="shared" si="32"/>
        <v>#VALUE!</v>
      </c>
      <c r="AS71" s="145" t="e">
        <f t="shared" si="16"/>
        <v>#VALUE!</v>
      </c>
      <c r="AT71" s="145" t="e">
        <f t="shared" si="17"/>
        <v>#VALUE!</v>
      </c>
      <c r="AU71" s="118"/>
      <c r="AV71" s="187" t="e">
        <f t="shared" si="29"/>
        <v>#VALUE!</v>
      </c>
      <c r="AW71" s="185" t="e">
        <f t="shared" si="41"/>
        <v>#VALUE!</v>
      </c>
      <c r="AX71" s="185" t="e">
        <f t="shared" si="41"/>
        <v>#VALUE!</v>
      </c>
      <c r="AY71" s="185" t="e">
        <f t="shared" si="41"/>
        <v>#VALUE!</v>
      </c>
      <c r="AZ71" s="185" t="e">
        <f t="shared" si="41"/>
        <v>#VALUE!</v>
      </c>
      <c r="BA71" s="185" t="e">
        <f t="shared" si="41"/>
        <v>#VALUE!</v>
      </c>
      <c r="BB71" s="185" t="e">
        <f t="shared" si="41"/>
        <v>#VALUE!</v>
      </c>
      <c r="BC71" s="185" t="e">
        <f t="shared" si="41"/>
        <v>#VALUE!</v>
      </c>
      <c r="BD71" s="185" t="e">
        <f t="shared" si="41"/>
        <v>#VALUE!</v>
      </c>
      <c r="BE71" s="185" t="e">
        <f t="shared" si="41"/>
        <v>#VALUE!</v>
      </c>
      <c r="BF71" s="146"/>
      <c r="BG71" s="181" t="e">
        <f t="shared" si="33"/>
        <v>#VALUE!</v>
      </c>
      <c r="BH71" s="145" t="e">
        <f t="shared" si="19"/>
        <v>#VALUE!</v>
      </c>
      <c r="BI71" s="145" t="e">
        <f t="shared" si="20"/>
        <v>#VALUE!</v>
      </c>
      <c r="BJ71" s="118"/>
      <c r="BK71" s="187" t="e">
        <f t="shared" si="30"/>
        <v>#VALUE!</v>
      </c>
      <c r="BL71" s="185" t="e">
        <f t="shared" si="39"/>
        <v>#VALUE!</v>
      </c>
      <c r="BM71" s="185" t="e">
        <f t="shared" si="39"/>
        <v>#VALUE!</v>
      </c>
      <c r="BN71" s="185" t="e">
        <f t="shared" si="39"/>
        <v>#VALUE!</v>
      </c>
      <c r="BO71" s="185" t="e">
        <f t="shared" si="39"/>
        <v>#VALUE!</v>
      </c>
      <c r="BP71" s="185" t="e">
        <f t="shared" si="39"/>
        <v>#VALUE!</v>
      </c>
      <c r="BQ71" s="185" t="e">
        <f t="shared" si="39"/>
        <v>#VALUE!</v>
      </c>
      <c r="BR71" s="185" t="e">
        <f t="shared" si="39"/>
        <v>#VALUE!</v>
      </c>
      <c r="BS71" s="185" t="e">
        <f t="shared" si="39"/>
        <v>#VALUE!</v>
      </c>
      <c r="BT71" s="185" t="e">
        <f t="shared" si="39"/>
        <v>#VALUE!</v>
      </c>
      <c r="BU71" s="119"/>
    </row>
    <row r="72" spans="1:73" ht="18" customHeight="1" x14ac:dyDescent="0.25">
      <c r="A72" s="117"/>
      <c r="B72" s="151" t="e">
        <f t="shared" si="42"/>
        <v>#VALUE!</v>
      </c>
      <c r="C72" s="118"/>
      <c r="D72" s="233" t="e">
        <f t="shared" si="9"/>
        <v>#VALUE!</v>
      </c>
      <c r="E72" s="233" t="e">
        <f t="shared" si="10"/>
        <v>#VALUE!</v>
      </c>
      <c r="F72" s="233" t="e">
        <f t="shared" si="11"/>
        <v>#VALUE!</v>
      </c>
      <c r="G72" s="118"/>
      <c r="H72" s="181" t="e">
        <f t="shared" si="22"/>
        <v>#VALUE!</v>
      </c>
      <c r="I72" s="145" t="e">
        <f t="shared" si="13"/>
        <v>#VALUE!</v>
      </c>
      <c r="J72" s="145" t="e">
        <f t="shared" si="14"/>
        <v>#VALUE!</v>
      </c>
      <c r="K72" s="118"/>
      <c r="L72" s="187" t="e">
        <f t="shared" si="28"/>
        <v>#VALUE!</v>
      </c>
      <c r="M72" s="185" t="e">
        <f t="shared" si="40"/>
        <v>#VALUE!</v>
      </c>
      <c r="N72" s="145" t="e">
        <f t="shared" si="40"/>
        <v>#VALUE!</v>
      </c>
      <c r="O72" s="145" t="e">
        <f t="shared" si="40"/>
        <v>#VALUE!</v>
      </c>
      <c r="P72" s="145" t="e">
        <f t="shared" si="40"/>
        <v>#VALUE!</v>
      </c>
      <c r="Q72" s="145" t="e">
        <f t="shared" si="40"/>
        <v>#VALUE!</v>
      </c>
      <c r="R72" s="145" t="e">
        <f t="shared" si="40"/>
        <v>#VALUE!</v>
      </c>
      <c r="S72" s="145" t="e">
        <f t="shared" si="40"/>
        <v>#VALUE!</v>
      </c>
      <c r="T72" s="145" t="e">
        <f t="shared" si="40"/>
        <v>#VALUE!</v>
      </c>
      <c r="U72" s="145" t="e">
        <f t="shared" si="40"/>
        <v>#VALUE!</v>
      </c>
      <c r="V72" s="145" t="e">
        <f t="shared" si="40"/>
        <v>#VALUE!</v>
      </c>
      <c r="W72" s="145" t="e">
        <f t="shared" si="40"/>
        <v>#VALUE!</v>
      </c>
      <c r="X72" s="145" t="e">
        <f t="shared" si="40"/>
        <v>#VALUE!</v>
      </c>
      <c r="Y72" s="145" t="e">
        <f t="shared" si="40"/>
        <v>#VALUE!</v>
      </c>
      <c r="Z72" s="145" t="e">
        <f t="shared" si="40"/>
        <v>#VALUE!</v>
      </c>
      <c r="AA72" s="145" t="e">
        <f t="shared" si="40"/>
        <v>#VALUE!</v>
      </c>
      <c r="AB72" s="145" t="e">
        <f t="shared" si="40"/>
        <v>#VALUE!</v>
      </c>
      <c r="AC72" s="145" t="e">
        <f t="shared" si="38"/>
        <v>#VALUE!</v>
      </c>
      <c r="AD72" s="145" t="e">
        <f t="shared" si="38"/>
        <v>#VALUE!</v>
      </c>
      <c r="AE72" s="145" t="e">
        <f t="shared" si="38"/>
        <v>#VALUE!</v>
      </c>
      <c r="AF72" s="145" t="e">
        <f t="shared" si="38"/>
        <v>#VALUE!</v>
      </c>
      <c r="AG72" s="145" t="e">
        <f t="shared" si="38"/>
        <v>#VALUE!</v>
      </c>
      <c r="AH72" s="145" t="e">
        <f t="shared" si="38"/>
        <v>#VALUE!</v>
      </c>
      <c r="AI72" s="145" t="e">
        <f t="shared" si="38"/>
        <v>#VALUE!</v>
      </c>
      <c r="AJ72" s="145" t="e">
        <f t="shared" si="38"/>
        <v>#VALUE!</v>
      </c>
      <c r="AK72" s="145" t="e">
        <f t="shared" si="38"/>
        <v>#VALUE!</v>
      </c>
      <c r="AL72" s="145" t="e">
        <f t="shared" si="38"/>
        <v>#VALUE!</v>
      </c>
      <c r="AM72" s="145" t="e">
        <f t="shared" si="38"/>
        <v>#VALUE!</v>
      </c>
      <c r="AN72" s="145" t="e">
        <f t="shared" si="38"/>
        <v>#VALUE!</v>
      </c>
      <c r="AO72" s="145" t="e">
        <f t="shared" si="38"/>
        <v>#VALUE!</v>
      </c>
      <c r="AP72" s="145" t="e">
        <f t="shared" si="38"/>
        <v>#VALUE!</v>
      </c>
      <c r="AQ72" s="146"/>
      <c r="AR72" s="181" t="e">
        <f t="shared" si="32"/>
        <v>#VALUE!</v>
      </c>
      <c r="AS72" s="145" t="e">
        <f t="shared" si="16"/>
        <v>#VALUE!</v>
      </c>
      <c r="AT72" s="145" t="e">
        <f t="shared" si="17"/>
        <v>#VALUE!</v>
      </c>
      <c r="AU72" s="118"/>
      <c r="AV72" s="187" t="e">
        <f t="shared" si="29"/>
        <v>#VALUE!</v>
      </c>
      <c r="AW72" s="185" t="e">
        <f t="shared" si="41"/>
        <v>#VALUE!</v>
      </c>
      <c r="AX72" s="185" t="e">
        <f t="shared" si="41"/>
        <v>#VALUE!</v>
      </c>
      <c r="AY72" s="185" t="e">
        <f t="shared" si="41"/>
        <v>#VALUE!</v>
      </c>
      <c r="AZ72" s="185" t="e">
        <f t="shared" si="41"/>
        <v>#VALUE!</v>
      </c>
      <c r="BA72" s="185" t="e">
        <f t="shared" si="41"/>
        <v>#VALUE!</v>
      </c>
      <c r="BB72" s="185" t="e">
        <f t="shared" si="41"/>
        <v>#VALUE!</v>
      </c>
      <c r="BC72" s="185" t="e">
        <f t="shared" si="41"/>
        <v>#VALUE!</v>
      </c>
      <c r="BD72" s="185" t="e">
        <f t="shared" si="41"/>
        <v>#VALUE!</v>
      </c>
      <c r="BE72" s="185" t="e">
        <f t="shared" si="41"/>
        <v>#VALUE!</v>
      </c>
      <c r="BF72" s="146"/>
      <c r="BG72" s="181" t="e">
        <f t="shared" si="33"/>
        <v>#VALUE!</v>
      </c>
      <c r="BH72" s="145" t="e">
        <f t="shared" si="19"/>
        <v>#VALUE!</v>
      </c>
      <c r="BI72" s="145" t="e">
        <f t="shared" si="20"/>
        <v>#VALUE!</v>
      </c>
      <c r="BJ72" s="118"/>
      <c r="BK72" s="187" t="e">
        <f t="shared" si="30"/>
        <v>#VALUE!</v>
      </c>
      <c r="BL72" s="185" t="e">
        <f t="shared" si="39"/>
        <v>#VALUE!</v>
      </c>
      <c r="BM72" s="185" t="e">
        <f t="shared" si="39"/>
        <v>#VALUE!</v>
      </c>
      <c r="BN72" s="185" t="e">
        <f t="shared" si="39"/>
        <v>#VALUE!</v>
      </c>
      <c r="BO72" s="185" t="e">
        <f t="shared" si="39"/>
        <v>#VALUE!</v>
      </c>
      <c r="BP72" s="185" t="e">
        <f t="shared" si="39"/>
        <v>#VALUE!</v>
      </c>
      <c r="BQ72" s="185" t="e">
        <f t="shared" si="39"/>
        <v>#VALUE!</v>
      </c>
      <c r="BR72" s="185" t="e">
        <f t="shared" si="39"/>
        <v>#VALUE!</v>
      </c>
      <c r="BS72" s="185" t="e">
        <f t="shared" si="39"/>
        <v>#VALUE!</v>
      </c>
      <c r="BT72" s="185" t="e">
        <f t="shared" si="39"/>
        <v>#VALUE!</v>
      </c>
      <c r="BU72" s="119"/>
    </row>
    <row r="73" spans="1:73" ht="18" customHeight="1" x14ac:dyDescent="0.25">
      <c r="A73" s="117"/>
      <c r="B73" s="151" t="e">
        <f t="shared" si="42"/>
        <v>#VALUE!</v>
      </c>
      <c r="C73" s="118"/>
      <c r="D73" s="233" t="e">
        <f t="shared" si="9"/>
        <v>#VALUE!</v>
      </c>
      <c r="E73" s="233" t="e">
        <f t="shared" si="10"/>
        <v>#VALUE!</v>
      </c>
      <c r="F73" s="233" t="e">
        <f t="shared" si="11"/>
        <v>#VALUE!</v>
      </c>
      <c r="G73" s="118"/>
      <c r="H73" s="181" t="e">
        <f t="shared" si="22"/>
        <v>#VALUE!</v>
      </c>
      <c r="I73" s="145" t="e">
        <f t="shared" si="13"/>
        <v>#VALUE!</v>
      </c>
      <c r="J73" s="145" t="e">
        <f t="shared" si="14"/>
        <v>#VALUE!</v>
      </c>
      <c r="K73" s="118"/>
      <c r="L73" s="187" t="e">
        <f t="shared" si="28"/>
        <v>#VALUE!</v>
      </c>
      <c r="M73" s="185" t="e">
        <f t="shared" si="40"/>
        <v>#VALUE!</v>
      </c>
      <c r="N73" s="145" t="e">
        <f t="shared" si="40"/>
        <v>#VALUE!</v>
      </c>
      <c r="O73" s="145" t="e">
        <f t="shared" si="40"/>
        <v>#VALUE!</v>
      </c>
      <c r="P73" s="145" t="e">
        <f t="shared" si="40"/>
        <v>#VALUE!</v>
      </c>
      <c r="Q73" s="145" t="e">
        <f t="shared" si="40"/>
        <v>#VALUE!</v>
      </c>
      <c r="R73" s="145" t="e">
        <f t="shared" si="40"/>
        <v>#VALUE!</v>
      </c>
      <c r="S73" s="145" t="e">
        <f t="shared" si="40"/>
        <v>#VALUE!</v>
      </c>
      <c r="T73" s="145" t="e">
        <f t="shared" si="40"/>
        <v>#VALUE!</v>
      </c>
      <c r="U73" s="145" t="e">
        <f t="shared" si="40"/>
        <v>#VALUE!</v>
      </c>
      <c r="V73" s="145" t="e">
        <f t="shared" si="40"/>
        <v>#VALUE!</v>
      </c>
      <c r="W73" s="145" t="e">
        <f t="shared" si="40"/>
        <v>#VALUE!</v>
      </c>
      <c r="X73" s="145" t="e">
        <f t="shared" si="40"/>
        <v>#VALUE!</v>
      </c>
      <c r="Y73" s="145" t="e">
        <f t="shared" si="40"/>
        <v>#VALUE!</v>
      </c>
      <c r="Z73" s="145" t="e">
        <f t="shared" si="40"/>
        <v>#VALUE!</v>
      </c>
      <c r="AA73" s="145" t="e">
        <f t="shared" si="40"/>
        <v>#VALUE!</v>
      </c>
      <c r="AB73" s="145" t="e">
        <f t="shared" si="40"/>
        <v>#VALUE!</v>
      </c>
      <c r="AC73" s="145" t="e">
        <f t="shared" si="38"/>
        <v>#VALUE!</v>
      </c>
      <c r="AD73" s="145" t="e">
        <f t="shared" si="38"/>
        <v>#VALUE!</v>
      </c>
      <c r="AE73" s="145" t="e">
        <f t="shared" si="38"/>
        <v>#VALUE!</v>
      </c>
      <c r="AF73" s="145" t="e">
        <f t="shared" si="38"/>
        <v>#VALUE!</v>
      </c>
      <c r="AG73" s="145" t="e">
        <f t="shared" si="38"/>
        <v>#VALUE!</v>
      </c>
      <c r="AH73" s="145" t="e">
        <f t="shared" si="38"/>
        <v>#VALUE!</v>
      </c>
      <c r="AI73" s="145" t="e">
        <f t="shared" si="38"/>
        <v>#VALUE!</v>
      </c>
      <c r="AJ73" s="145" t="e">
        <f t="shared" si="38"/>
        <v>#VALUE!</v>
      </c>
      <c r="AK73" s="145" t="e">
        <f t="shared" si="38"/>
        <v>#VALUE!</v>
      </c>
      <c r="AL73" s="145" t="e">
        <f t="shared" si="38"/>
        <v>#VALUE!</v>
      </c>
      <c r="AM73" s="145" t="e">
        <f t="shared" si="38"/>
        <v>#VALUE!</v>
      </c>
      <c r="AN73" s="145" t="e">
        <f t="shared" si="38"/>
        <v>#VALUE!</v>
      </c>
      <c r="AO73" s="145" t="e">
        <f t="shared" si="38"/>
        <v>#VALUE!</v>
      </c>
      <c r="AP73" s="145" t="e">
        <f t="shared" si="38"/>
        <v>#VALUE!</v>
      </c>
      <c r="AQ73" s="146"/>
      <c r="AR73" s="181" t="e">
        <f t="shared" si="32"/>
        <v>#VALUE!</v>
      </c>
      <c r="AS73" s="145" t="e">
        <f t="shared" si="16"/>
        <v>#VALUE!</v>
      </c>
      <c r="AT73" s="145" t="e">
        <f t="shared" si="17"/>
        <v>#VALUE!</v>
      </c>
      <c r="AU73" s="118"/>
      <c r="AV73" s="187" t="e">
        <f t="shared" si="29"/>
        <v>#VALUE!</v>
      </c>
      <c r="AW73" s="185" t="e">
        <f t="shared" si="41"/>
        <v>#VALUE!</v>
      </c>
      <c r="AX73" s="185" t="e">
        <f t="shared" si="41"/>
        <v>#VALUE!</v>
      </c>
      <c r="AY73" s="185" t="e">
        <f t="shared" si="41"/>
        <v>#VALUE!</v>
      </c>
      <c r="AZ73" s="185" t="e">
        <f t="shared" si="41"/>
        <v>#VALUE!</v>
      </c>
      <c r="BA73" s="185" t="e">
        <f t="shared" si="41"/>
        <v>#VALUE!</v>
      </c>
      <c r="BB73" s="185" t="e">
        <f t="shared" si="41"/>
        <v>#VALUE!</v>
      </c>
      <c r="BC73" s="185" t="e">
        <f t="shared" si="41"/>
        <v>#VALUE!</v>
      </c>
      <c r="BD73" s="185" t="e">
        <f t="shared" si="41"/>
        <v>#VALUE!</v>
      </c>
      <c r="BE73" s="185" t="e">
        <f t="shared" si="41"/>
        <v>#VALUE!</v>
      </c>
      <c r="BF73" s="146"/>
      <c r="BG73" s="181" t="e">
        <f t="shared" si="33"/>
        <v>#VALUE!</v>
      </c>
      <c r="BH73" s="145" t="e">
        <f t="shared" si="19"/>
        <v>#VALUE!</v>
      </c>
      <c r="BI73" s="145" t="e">
        <f t="shared" si="20"/>
        <v>#VALUE!</v>
      </c>
      <c r="BJ73" s="118"/>
      <c r="BK73" s="187" t="e">
        <f t="shared" si="30"/>
        <v>#VALUE!</v>
      </c>
      <c r="BL73" s="185" t="e">
        <f t="shared" si="39"/>
        <v>#VALUE!</v>
      </c>
      <c r="BM73" s="185" t="e">
        <f t="shared" si="39"/>
        <v>#VALUE!</v>
      </c>
      <c r="BN73" s="185" t="e">
        <f t="shared" si="39"/>
        <v>#VALUE!</v>
      </c>
      <c r="BO73" s="185" t="e">
        <f t="shared" si="39"/>
        <v>#VALUE!</v>
      </c>
      <c r="BP73" s="185" t="e">
        <f t="shared" si="39"/>
        <v>#VALUE!</v>
      </c>
      <c r="BQ73" s="185" t="e">
        <f t="shared" si="39"/>
        <v>#VALUE!</v>
      </c>
      <c r="BR73" s="185" t="e">
        <f t="shared" si="39"/>
        <v>#VALUE!</v>
      </c>
      <c r="BS73" s="185" t="e">
        <f t="shared" si="39"/>
        <v>#VALUE!</v>
      </c>
      <c r="BT73" s="185" t="e">
        <f t="shared" si="39"/>
        <v>#VALUE!</v>
      </c>
      <c r="BU73" s="119"/>
    </row>
    <row r="74" spans="1:73" ht="18" customHeight="1" x14ac:dyDescent="0.25">
      <c r="A74" s="117"/>
      <c r="B74" s="151" t="e">
        <f t="shared" si="42"/>
        <v>#VALUE!</v>
      </c>
      <c r="C74" s="118"/>
      <c r="D74" s="233" t="e">
        <f t="shared" si="9"/>
        <v>#VALUE!</v>
      </c>
      <c r="E74" s="233" t="e">
        <f t="shared" si="10"/>
        <v>#VALUE!</v>
      </c>
      <c r="F74" s="233" t="e">
        <f t="shared" si="11"/>
        <v>#VALUE!</v>
      </c>
      <c r="G74" s="118"/>
      <c r="H74" s="181" t="e">
        <f t="shared" si="22"/>
        <v>#VALUE!</v>
      </c>
      <c r="I74" s="145" t="e">
        <f t="shared" si="13"/>
        <v>#VALUE!</v>
      </c>
      <c r="J74" s="145" t="e">
        <f t="shared" si="14"/>
        <v>#VALUE!</v>
      </c>
      <c r="K74" s="118"/>
      <c r="L74" s="187" t="e">
        <f t="shared" si="28"/>
        <v>#VALUE!</v>
      </c>
      <c r="M74" s="185" t="e">
        <f t="shared" si="40"/>
        <v>#VALUE!</v>
      </c>
      <c r="N74" s="145" t="e">
        <f t="shared" si="40"/>
        <v>#VALUE!</v>
      </c>
      <c r="O74" s="145" t="e">
        <f t="shared" si="40"/>
        <v>#VALUE!</v>
      </c>
      <c r="P74" s="145" t="e">
        <f t="shared" si="40"/>
        <v>#VALUE!</v>
      </c>
      <c r="Q74" s="145" t="e">
        <f t="shared" si="40"/>
        <v>#VALUE!</v>
      </c>
      <c r="R74" s="145" t="e">
        <f t="shared" si="40"/>
        <v>#VALUE!</v>
      </c>
      <c r="S74" s="145" t="e">
        <f t="shared" si="40"/>
        <v>#VALUE!</v>
      </c>
      <c r="T74" s="145" t="e">
        <f t="shared" si="40"/>
        <v>#VALUE!</v>
      </c>
      <c r="U74" s="145" t="e">
        <f t="shared" si="40"/>
        <v>#VALUE!</v>
      </c>
      <c r="V74" s="145" t="e">
        <f t="shared" si="40"/>
        <v>#VALUE!</v>
      </c>
      <c r="W74" s="145" t="e">
        <f t="shared" si="40"/>
        <v>#VALUE!</v>
      </c>
      <c r="X74" s="145" t="e">
        <f t="shared" si="40"/>
        <v>#VALUE!</v>
      </c>
      <c r="Y74" s="145" t="e">
        <f t="shared" si="40"/>
        <v>#VALUE!</v>
      </c>
      <c r="Z74" s="145" t="e">
        <f t="shared" si="40"/>
        <v>#VALUE!</v>
      </c>
      <c r="AA74" s="145" t="e">
        <f t="shared" si="40"/>
        <v>#VALUE!</v>
      </c>
      <c r="AB74" s="145" t="e">
        <f t="shared" si="40"/>
        <v>#VALUE!</v>
      </c>
      <c r="AC74" s="145" t="e">
        <f t="shared" si="38"/>
        <v>#VALUE!</v>
      </c>
      <c r="AD74" s="145" t="e">
        <f t="shared" si="38"/>
        <v>#VALUE!</v>
      </c>
      <c r="AE74" s="145" t="e">
        <f t="shared" si="38"/>
        <v>#VALUE!</v>
      </c>
      <c r="AF74" s="145" t="e">
        <f t="shared" si="38"/>
        <v>#VALUE!</v>
      </c>
      <c r="AG74" s="145" t="e">
        <f t="shared" si="38"/>
        <v>#VALUE!</v>
      </c>
      <c r="AH74" s="145" t="e">
        <f t="shared" si="38"/>
        <v>#VALUE!</v>
      </c>
      <c r="AI74" s="145" t="e">
        <f t="shared" si="38"/>
        <v>#VALUE!</v>
      </c>
      <c r="AJ74" s="145" t="e">
        <f t="shared" si="38"/>
        <v>#VALUE!</v>
      </c>
      <c r="AK74" s="145" t="e">
        <f t="shared" si="38"/>
        <v>#VALUE!</v>
      </c>
      <c r="AL74" s="145" t="e">
        <f t="shared" si="38"/>
        <v>#VALUE!</v>
      </c>
      <c r="AM74" s="145" t="e">
        <f t="shared" si="38"/>
        <v>#VALUE!</v>
      </c>
      <c r="AN74" s="145" t="e">
        <f t="shared" si="38"/>
        <v>#VALUE!</v>
      </c>
      <c r="AO74" s="145" t="e">
        <f t="shared" si="38"/>
        <v>#VALUE!</v>
      </c>
      <c r="AP74" s="145" t="e">
        <f t="shared" si="38"/>
        <v>#VALUE!</v>
      </c>
      <c r="AQ74" s="146"/>
      <c r="AR74" s="181" t="e">
        <f t="shared" si="32"/>
        <v>#VALUE!</v>
      </c>
      <c r="AS74" s="145" t="e">
        <f t="shared" si="16"/>
        <v>#VALUE!</v>
      </c>
      <c r="AT74" s="145" t="e">
        <f t="shared" si="17"/>
        <v>#VALUE!</v>
      </c>
      <c r="AU74" s="118"/>
      <c r="AV74" s="187" t="e">
        <f t="shared" si="29"/>
        <v>#VALUE!</v>
      </c>
      <c r="AW74" s="185" t="e">
        <f t="shared" si="41"/>
        <v>#VALUE!</v>
      </c>
      <c r="AX74" s="185" t="e">
        <f t="shared" si="41"/>
        <v>#VALUE!</v>
      </c>
      <c r="AY74" s="185" t="e">
        <f t="shared" si="41"/>
        <v>#VALUE!</v>
      </c>
      <c r="AZ74" s="185" t="e">
        <f t="shared" si="41"/>
        <v>#VALUE!</v>
      </c>
      <c r="BA74" s="185" t="e">
        <f t="shared" si="41"/>
        <v>#VALUE!</v>
      </c>
      <c r="BB74" s="185" t="e">
        <f t="shared" si="41"/>
        <v>#VALUE!</v>
      </c>
      <c r="BC74" s="185" t="e">
        <f t="shared" si="41"/>
        <v>#VALUE!</v>
      </c>
      <c r="BD74" s="185" t="e">
        <f t="shared" si="41"/>
        <v>#VALUE!</v>
      </c>
      <c r="BE74" s="185" t="e">
        <f t="shared" si="41"/>
        <v>#VALUE!</v>
      </c>
      <c r="BF74" s="146"/>
      <c r="BG74" s="181" t="e">
        <f t="shared" si="33"/>
        <v>#VALUE!</v>
      </c>
      <c r="BH74" s="145" t="e">
        <f t="shared" si="19"/>
        <v>#VALUE!</v>
      </c>
      <c r="BI74" s="145" t="e">
        <f t="shared" si="20"/>
        <v>#VALUE!</v>
      </c>
      <c r="BJ74" s="118"/>
      <c r="BK74" s="187" t="e">
        <f t="shared" si="30"/>
        <v>#VALUE!</v>
      </c>
      <c r="BL74" s="185" t="e">
        <f t="shared" si="39"/>
        <v>#VALUE!</v>
      </c>
      <c r="BM74" s="185" t="e">
        <f t="shared" si="39"/>
        <v>#VALUE!</v>
      </c>
      <c r="BN74" s="185" t="e">
        <f t="shared" si="39"/>
        <v>#VALUE!</v>
      </c>
      <c r="BO74" s="185" t="e">
        <f t="shared" si="39"/>
        <v>#VALUE!</v>
      </c>
      <c r="BP74" s="185" t="e">
        <f t="shared" si="39"/>
        <v>#VALUE!</v>
      </c>
      <c r="BQ74" s="185" t="e">
        <f t="shared" si="39"/>
        <v>#VALUE!</v>
      </c>
      <c r="BR74" s="185" t="e">
        <f t="shared" si="39"/>
        <v>#VALUE!</v>
      </c>
      <c r="BS74" s="185" t="e">
        <f t="shared" si="39"/>
        <v>#VALUE!</v>
      </c>
      <c r="BT74" s="185" t="e">
        <f t="shared" si="39"/>
        <v>#VALUE!</v>
      </c>
      <c r="BU74" s="119"/>
    </row>
    <row r="75" spans="1:73" ht="18" customHeight="1" x14ac:dyDescent="0.25">
      <c r="A75" s="117"/>
      <c r="B75" s="151" t="e">
        <f t="shared" si="42"/>
        <v>#VALUE!</v>
      </c>
      <c r="C75" s="118"/>
      <c r="D75" s="233" t="e">
        <f t="shared" si="9"/>
        <v>#VALUE!</v>
      </c>
      <c r="E75" s="233" t="e">
        <f t="shared" si="10"/>
        <v>#VALUE!</v>
      </c>
      <c r="F75" s="233" t="e">
        <f t="shared" si="11"/>
        <v>#VALUE!</v>
      </c>
      <c r="G75" s="118"/>
      <c r="H75" s="181" t="e">
        <f t="shared" si="22"/>
        <v>#VALUE!</v>
      </c>
      <c r="I75" s="145" t="e">
        <f t="shared" si="13"/>
        <v>#VALUE!</v>
      </c>
      <c r="J75" s="145" t="e">
        <f t="shared" si="14"/>
        <v>#VALUE!</v>
      </c>
      <c r="K75" s="118"/>
      <c r="L75" s="187" t="e">
        <f t="shared" si="28"/>
        <v>#VALUE!</v>
      </c>
      <c r="M75" s="185" t="e">
        <f t="shared" si="40"/>
        <v>#VALUE!</v>
      </c>
      <c r="N75" s="145" t="e">
        <f t="shared" si="40"/>
        <v>#VALUE!</v>
      </c>
      <c r="O75" s="145" t="e">
        <f t="shared" si="40"/>
        <v>#VALUE!</v>
      </c>
      <c r="P75" s="145" t="e">
        <f t="shared" si="40"/>
        <v>#VALUE!</v>
      </c>
      <c r="Q75" s="145" t="e">
        <f t="shared" si="40"/>
        <v>#VALUE!</v>
      </c>
      <c r="R75" s="145" t="e">
        <f t="shared" si="40"/>
        <v>#VALUE!</v>
      </c>
      <c r="S75" s="145" t="e">
        <f t="shared" si="40"/>
        <v>#VALUE!</v>
      </c>
      <c r="T75" s="145" t="e">
        <f t="shared" si="40"/>
        <v>#VALUE!</v>
      </c>
      <c r="U75" s="145" t="e">
        <f t="shared" si="40"/>
        <v>#VALUE!</v>
      </c>
      <c r="V75" s="145" t="e">
        <f t="shared" si="40"/>
        <v>#VALUE!</v>
      </c>
      <c r="W75" s="145" t="e">
        <f t="shared" si="40"/>
        <v>#VALUE!</v>
      </c>
      <c r="X75" s="145" t="e">
        <f t="shared" si="40"/>
        <v>#VALUE!</v>
      </c>
      <c r="Y75" s="145" t="e">
        <f t="shared" si="40"/>
        <v>#VALUE!</v>
      </c>
      <c r="Z75" s="145" t="e">
        <f t="shared" si="40"/>
        <v>#VALUE!</v>
      </c>
      <c r="AA75" s="145" t="e">
        <f t="shared" si="40"/>
        <v>#VALUE!</v>
      </c>
      <c r="AB75" s="145" t="e">
        <f t="shared" ref="AB75:AP90" si="43">IF(AND($B75&gt;=AB$4,$B75&lt;=AB$5),AB$6,0)</f>
        <v>#VALUE!</v>
      </c>
      <c r="AC75" s="145" t="e">
        <f t="shared" si="43"/>
        <v>#VALUE!</v>
      </c>
      <c r="AD75" s="145" t="e">
        <f t="shared" si="43"/>
        <v>#VALUE!</v>
      </c>
      <c r="AE75" s="145" t="e">
        <f t="shared" si="43"/>
        <v>#VALUE!</v>
      </c>
      <c r="AF75" s="145" t="e">
        <f t="shared" si="43"/>
        <v>#VALUE!</v>
      </c>
      <c r="AG75" s="145" t="e">
        <f t="shared" si="43"/>
        <v>#VALUE!</v>
      </c>
      <c r="AH75" s="145" t="e">
        <f t="shared" si="43"/>
        <v>#VALUE!</v>
      </c>
      <c r="AI75" s="145" t="e">
        <f t="shared" si="43"/>
        <v>#VALUE!</v>
      </c>
      <c r="AJ75" s="145" t="e">
        <f t="shared" si="43"/>
        <v>#VALUE!</v>
      </c>
      <c r="AK75" s="145" t="e">
        <f t="shared" si="43"/>
        <v>#VALUE!</v>
      </c>
      <c r="AL75" s="145" t="e">
        <f t="shared" si="43"/>
        <v>#VALUE!</v>
      </c>
      <c r="AM75" s="145" t="e">
        <f t="shared" si="43"/>
        <v>#VALUE!</v>
      </c>
      <c r="AN75" s="145" t="e">
        <f t="shared" si="43"/>
        <v>#VALUE!</v>
      </c>
      <c r="AO75" s="145" t="e">
        <f t="shared" si="43"/>
        <v>#VALUE!</v>
      </c>
      <c r="AP75" s="145" t="e">
        <f t="shared" si="43"/>
        <v>#VALUE!</v>
      </c>
      <c r="AQ75" s="146"/>
      <c r="AR75" s="181" t="e">
        <f t="shared" ref="AR75:AR106" si="44">SUM(AW75:BE75)</f>
        <v>#VALUE!</v>
      </c>
      <c r="AS75" s="145" t="e">
        <f t="shared" si="16"/>
        <v>#VALUE!</v>
      </c>
      <c r="AT75" s="145" t="e">
        <f t="shared" si="17"/>
        <v>#VALUE!</v>
      </c>
      <c r="AU75" s="118"/>
      <c r="AV75" s="187" t="e">
        <f t="shared" si="29"/>
        <v>#VALUE!</v>
      </c>
      <c r="AW75" s="185" t="e">
        <f t="shared" si="41"/>
        <v>#VALUE!</v>
      </c>
      <c r="AX75" s="185" t="e">
        <f t="shared" si="41"/>
        <v>#VALUE!</v>
      </c>
      <c r="AY75" s="185" t="e">
        <f t="shared" si="41"/>
        <v>#VALUE!</v>
      </c>
      <c r="AZ75" s="185" t="e">
        <f t="shared" si="41"/>
        <v>#VALUE!</v>
      </c>
      <c r="BA75" s="185" t="e">
        <f t="shared" si="41"/>
        <v>#VALUE!</v>
      </c>
      <c r="BB75" s="185" t="e">
        <f t="shared" si="41"/>
        <v>#VALUE!</v>
      </c>
      <c r="BC75" s="185" t="e">
        <f t="shared" si="41"/>
        <v>#VALUE!</v>
      </c>
      <c r="BD75" s="185" t="e">
        <f t="shared" si="41"/>
        <v>#VALUE!</v>
      </c>
      <c r="BE75" s="185" t="e">
        <f t="shared" si="41"/>
        <v>#VALUE!</v>
      </c>
      <c r="BF75" s="146"/>
      <c r="BG75" s="181" t="e">
        <f t="shared" ref="BG75:BG106" si="45">SUM(BL75:BT75)</f>
        <v>#VALUE!</v>
      </c>
      <c r="BH75" s="145" t="e">
        <f t="shared" si="19"/>
        <v>#VALUE!</v>
      </c>
      <c r="BI75" s="145" t="e">
        <f t="shared" si="20"/>
        <v>#VALUE!</v>
      </c>
      <c r="BJ75" s="118"/>
      <c r="BK75" s="187" t="e">
        <f t="shared" si="30"/>
        <v>#VALUE!</v>
      </c>
      <c r="BL75" s="185" t="e">
        <f t="shared" ref="BL75:BT90" si="46">IF(AND($B75&gt;=BL$4,$B75&lt;=BL$5),BL$6,0)</f>
        <v>#VALUE!</v>
      </c>
      <c r="BM75" s="185" t="e">
        <f t="shared" si="46"/>
        <v>#VALUE!</v>
      </c>
      <c r="BN75" s="185" t="e">
        <f t="shared" si="46"/>
        <v>#VALUE!</v>
      </c>
      <c r="BO75" s="185" t="e">
        <f t="shared" si="46"/>
        <v>#VALUE!</v>
      </c>
      <c r="BP75" s="185" t="e">
        <f t="shared" si="46"/>
        <v>#VALUE!</v>
      </c>
      <c r="BQ75" s="185" t="e">
        <f t="shared" si="46"/>
        <v>#VALUE!</v>
      </c>
      <c r="BR75" s="185" t="e">
        <f t="shared" si="46"/>
        <v>#VALUE!</v>
      </c>
      <c r="BS75" s="185" t="e">
        <f t="shared" si="46"/>
        <v>#VALUE!</v>
      </c>
      <c r="BT75" s="185" t="e">
        <f t="shared" si="46"/>
        <v>#VALUE!</v>
      </c>
      <c r="BU75" s="119"/>
    </row>
    <row r="76" spans="1:73" ht="18" customHeight="1" x14ac:dyDescent="0.25">
      <c r="A76" s="117"/>
      <c r="B76" s="151" t="e">
        <f t="shared" si="42"/>
        <v>#VALUE!</v>
      </c>
      <c r="C76" s="118"/>
      <c r="D76" s="233" t="e">
        <f t="shared" ref="D76:D139" si="47">H76+AR76+BG76</f>
        <v>#VALUE!</v>
      </c>
      <c r="E76" s="233" t="e">
        <f t="shared" ref="E76:E139" si="48">I76+AS76+BH76</f>
        <v>#VALUE!</v>
      </c>
      <c r="F76" s="233" t="e">
        <f t="shared" ref="F76:F139" si="49">J76+AT76+BI76</f>
        <v>#VALUE!</v>
      </c>
      <c r="G76" s="118"/>
      <c r="H76" s="181" t="e">
        <f t="shared" ref="H76:H139" si="50">SUM(M76:AP76)</f>
        <v>#VALUE!</v>
      </c>
      <c r="I76" s="145" t="e">
        <f t="shared" ref="I76:I139" si="51">$M$7*$M76+$N$7*$N76+$O$7*$O76+$P$7*$P76+$Q$7*$Q76+$R$7*$R76+$S$7*$S76+$T$7*$T76+$U$7*$U76+$V$7*$V76+$W$7*$W76+$X$7*$X76+$Y$7*$Y76+$Z$7*$Z76+$AA$7*$AA76+$AB$7*$AB76+$AC$7*$AC76+$AD$7*$AD76+$AE$7*$AE76+$AF$7*$AF76+$AG$7*$AG76+$AH$7*$AH76+$AI$7*$AI76+$AJ$7*$AJ76+$AK$7*$AK76+$AL$7*$AL76+$AM$7*$AM76+$AN$7*$AN76+$AO$7*$AO76+$AP$7*$AP76</f>
        <v>#VALUE!</v>
      </c>
      <c r="J76" s="145" t="e">
        <f t="shared" ref="J76:J139" si="52">$M$8*$M76+$N$8*$N76+$O$8*$O76+$P$8*$P76+$Q$8*$Q76+$R$8*$R76+$S$8*$S76+$T$8*$T76+$U$8*$U76+$V$8*$V76+$W$8*$W76+$X$8*$X76+$Y$8*$Y76+$Z$8*$Z76+$AA$8*$AA76+$AB$8*$AB76+$AC$8*$AC76+$AD$8*$AD76+$AE$8*$AE76+$AF$8*$AF76+$AG$8*$AG76+$AH$8*$AH76+$AI$8*$AI76+$AJ$8*$AJ76+$AK$8*$AK76+$AL$8*$AL76+$AM$8*$AM76+$AN$8*$AN76+$AO$8*$AO76+$AP$8*$AP76</f>
        <v>#VALUE!</v>
      </c>
      <c r="K76" s="118"/>
      <c r="L76" s="187" t="e">
        <f t="shared" si="28"/>
        <v>#VALUE!</v>
      </c>
      <c r="M76" s="185" t="e">
        <f t="shared" ref="M76:AB91" si="53">IF(AND($B76&gt;=M$4,$B76&lt;=M$5),M$6,0)</f>
        <v>#VALUE!</v>
      </c>
      <c r="N76" s="145" t="e">
        <f t="shared" si="53"/>
        <v>#VALUE!</v>
      </c>
      <c r="O76" s="145" t="e">
        <f t="shared" si="53"/>
        <v>#VALUE!</v>
      </c>
      <c r="P76" s="145" t="e">
        <f t="shared" si="53"/>
        <v>#VALUE!</v>
      </c>
      <c r="Q76" s="145" t="e">
        <f t="shared" si="53"/>
        <v>#VALUE!</v>
      </c>
      <c r="R76" s="145" t="e">
        <f t="shared" si="53"/>
        <v>#VALUE!</v>
      </c>
      <c r="S76" s="145" t="e">
        <f t="shared" si="53"/>
        <v>#VALUE!</v>
      </c>
      <c r="T76" s="145" t="e">
        <f t="shared" si="53"/>
        <v>#VALUE!</v>
      </c>
      <c r="U76" s="145" t="e">
        <f t="shared" si="53"/>
        <v>#VALUE!</v>
      </c>
      <c r="V76" s="145" t="e">
        <f t="shared" si="53"/>
        <v>#VALUE!</v>
      </c>
      <c r="W76" s="145" t="e">
        <f t="shared" si="53"/>
        <v>#VALUE!</v>
      </c>
      <c r="X76" s="145" t="e">
        <f t="shared" si="53"/>
        <v>#VALUE!</v>
      </c>
      <c r="Y76" s="145" t="e">
        <f t="shared" si="53"/>
        <v>#VALUE!</v>
      </c>
      <c r="Z76" s="145" t="e">
        <f t="shared" si="53"/>
        <v>#VALUE!</v>
      </c>
      <c r="AA76" s="145" t="e">
        <f t="shared" si="53"/>
        <v>#VALUE!</v>
      </c>
      <c r="AB76" s="145" t="e">
        <f t="shared" si="43"/>
        <v>#VALUE!</v>
      </c>
      <c r="AC76" s="145" t="e">
        <f t="shared" si="43"/>
        <v>#VALUE!</v>
      </c>
      <c r="AD76" s="145" t="e">
        <f t="shared" si="43"/>
        <v>#VALUE!</v>
      </c>
      <c r="AE76" s="145" t="e">
        <f t="shared" si="43"/>
        <v>#VALUE!</v>
      </c>
      <c r="AF76" s="145" t="e">
        <f t="shared" si="43"/>
        <v>#VALUE!</v>
      </c>
      <c r="AG76" s="145" t="e">
        <f t="shared" si="43"/>
        <v>#VALUE!</v>
      </c>
      <c r="AH76" s="145" t="e">
        <f t="shared" si="43"/>
        <v>#VALUE!</v>
      </c>
      <c r="AI76" s="145" t="e">
        <f t="shared" si="43"/>
        <v>#VALUE!</v>
      </c>
      <c r="AJ76" s="145" t="e">
        <f t="shared" si="43"/>
        <v>#VALUE!</v>
      </c>
      <c r="AK76" s="145" t="e">
        <f t="shared" si="43"/>
        <v>#VALUE!</v>
      </c>
      <c r="AL76" s="145" t="e">
        <f t="shared" si="43"/>
        <v>#VALUE!</v>
      </c>
      <c r="AM76" s="145" t="e">
        <f t="shared" si="43"/>
        <v>#VALUE!</v>
      </c>
      <c r="AN76" s="145" t="e">
        <f t="shared" si="43"/>
        <v>#VALUE!</v>
      </c>
      <c r="AO76" s="145" t="e">
        <f t="shared" si="43"/>
        <v>#VALUE!</v>
      </c>
      <c r="AP76" s="145" t="e">
        <f t="shared" si="43"/>
        <v>#VALUE!</v>
      </c>
      <c r="AQ76" s="146"/>
      <c r="AR76" s="181" t="e">
        <f t="shared" si="44"/>
        <v>#VALUE!</v>
      </c>
      <c r="AS76" s="145" t="e">
        <f t="shared" ref="AS76:AS139" si="54">$AW$7*$AW76+$AX$7*$AX76+$AY$7*$AY76+$AZ$7*$AZ76+$BA$7*$BA76+$BB$7*$BB76+$BC$7*$BC76+$BD$7*$BD76+$BE$7*$BE76</f>
        <v>#VALUE!</v>
      </c>
      <c r="AT76" s="145" t="e">
        <f t="shared" ref="AT76:AT139" si="55">$AW$8*$AW76+$AX$8*$AX76+$AY$8*$AY76+$AZ$8*$AZ76+$BA$8*$BA76+$BB$8*$BB76+$BC$8*$BC76+$BD$8*$BD76+$BE$8*$BE76</f>
        <v>#VALUE!</v>
      </c>
      <c r="AU76" s="118"/>
      <c r="AV76" s="187" t="e">
        <f t="shared" si="29"/>
        <v>#VALUE!</v>
      </c>
      <c r="AW76" s="185" t="e">
        <f t="shared" ref="AW76:BE91" si="56">IF(AND($B76&gt;=AW$4,$B76&lt;=AW$5),AW$6,0)</f>
        <v>#VALUE!</v>
      </c>
      <c r="AX76" s="185" t="e">
        <f t="shared" si="56"/>
        <v>#VALUE!</v>
      </c>
      <c r="AY76" s="185" t="e">
        <f t="shared" si="56"/>
        <v>#VALUE!</v>
      </c>
      <c r="AZ76" s="185" t="e">
        <f t="shared" si="56"/>
        <v>#VALUE!</v>
      </c>
      <c r="BA76" s="185" t="e">
        <f t="shared" si="56"/>
        <v>#VALUE!</v>
      </c>
      <c r="BB76" s="185" t="e">
        <f t="shared" si="56"/>
        <v>#VALUE!</v>
      </c>
      <c r="BC76" s="185" t="e">
        <f t="shared" si="56"/>
        <v>#VALUE!</v>
      </c>
      <c r="BD76" s="185" t="e">
        <f t="shared" si="56"/>
        <v>#VALUE!</v>
      </c>
      <c r="BE76" s="185" t="e">
        <f t="shared" si="56"/>
        <v>#VALUE!</v>
      </c>
      <c r="BF76" s="146"/>
      <c r="BG76" s="181" t="e">
        <f t="shared" si="45"/>
        <v>#VALUE!</v>
      </c>
      <c r="BH76" s="145" t="e">
        <f t="shared" ref="BH76:BH139" si="57">$BL$7*$BL76+$BM$7*$BM76+$BN$7*$BN76+$BO$7*$BO76+$BP$7*$BP76+$BQ$7*$BQ76+$BR$7*$BR76+$BS$7*$BS76+$BT$7*$BT76</f>
        <v>#VALUE!</v>
      </c>
      <c r="BI76" s="145" t="e">
        <f t="shared" ref="BI76:BI139" si="58">$BL$8*$BL76+$BM$8*$BM76+$BN$8*$BN76+$BO$8*$BO76+$BP$8*$BP76+$BQ$8*$BQ76+$BR$8*$BR76+$BS$8*$BS76+$BT$8*$BT76</f>
        <v>#VALUE!</v>
      </c>
      <c r="BJ76" s="118"/>
      <c r="BK76" s="187" t="e">
        <f t="shared" si="30"/>
        <v>#VALUE!</v>
      </c>
      <c r="BL76" s="185" t="e">
        <f t="shared" si="46"/>
        <v>#VALUE!</v>
      </c>
      <c r="BM76" s="185" t="e">
        <f t="shared" si="46"/>
        <v>#VALUE!</v>
      </c>
      <c r="BN76" s="185" t="e">
        <f t="shared" si="46"/>
        <v>#VALUE!</v>
      </c>
      <c r="BO76" s="185" t="e">
        <f t="shared" si="46"/>
        <v>#VALUE!</v>
      </c>
      <c r="BP76" s="185" t="e">
        <f t="shared" si="46"/>
        <v>#VALUE!</v>
      </c>
      <c r="BQ76" s="185" t="e">
        <f t="shared" si="46"/>
        <v>#VALUE!</v>
      </c>
      <c r="BR76" s="185" t="e">
        <f t="shared" si="46"/>
        <v>#VALUE!</v>
      </c>
      <c r="BS76" s="185" t="e">
        <f t="shared" si="46"/>
        <v>#VALUE!</v>
      </c>
      <c r="BT76" s="185" t="e">
        <f t="shared" si="46"/>
        <v>#VALUE!</v>
      </c>
      <c r="BU76" s="119"/>
    </row>
    <row r="77" spans="1:73" ht="18" customHeight="1" x14ac:dyDescent="0.25">
      <c r="A77" s="117"/>
      <c r="B77" s="151" t="e">
        <f t="shared" si="42"/>
        <v>#VALUE!</v>
      </c>
      <c r="C77" s="118"/>
      <c r="D77" s="233" t="e">
        <f t="shared" si="47"/>
        <v>#VALUE!</v>
      </c>
      <c r="E77" s="233" t="e">
        <f t="shared" si="48"/>
        <v>#VALUE!</v>
      </c>
      <c r="F77" s="233" t="e">
        <f t="shared" si="49"/>
        <v>#VALUE!</v>
      </c>
      <c r="G77" s="118"/>
      <c r="H77" s="181" t="e">
        <f t="shared" si="50"/>
        <v>#VALUE!</v>
      </c>
      <c r="I77" s="145" t="e">
        <f t="shared" si="51"/>
        <v>#VALUE!</v>
      </c>
      <c r="J77" s="145" t="e">
        <f t="shared" si="52"/>
        <v>#VALUE!</v>
      </c>
      <c r="K77" s="118"/>
      <c r="L77" s="187" t="e">
        <f t="shared" si="28"/>
        <v>#VALUE!</v>
      </c>
      <c r="M77" s="185" t="e">
        <f t="shared" si="53"/>
        <v>#VALUE!</v>
      </c>
      <c r="N77" s="145" t="e">
        <f t="shared" si="53"/>
        <v>#VALUE!</v>
      </c>
      <c r="O77" s="145" t="e">
        <f t="shared" si="53"/>
        <v>#VALUE!</v>
      </c>
      <c r="P77" s="145" t="e">
        <f t="shared" si="53"/>
        <v>#VALUE!</v>
      </c>
      <c r="Q77" s="145" t="e">
        <f t="shared" si="53"/>
        <v>#VALUE!</v>
      </c>
      <c r="R77" s="145" t="e">
        <f t="shared" si="53"/>
        <v>#VALUE!</v>
      </c>
      <c r="S77" s="145" t="e">
        <f t="shared" si="53"/>
        <v>#VALUE!</v>
      </c>
      <c r="T77" s="145" t="e">
        <f t="shared" si="53"/>
        <v>#VALUE!</v>
      </c>
      <c r="U77" s="145" t="e">
        <f t="shared" si="53"/>
        <v>#VALUE!</v>
      </c>
      <c r="V77" s="145" t="e">
        <f t="shared" si="53"/>
        <v>#VALUE!</v>
      </c>
      <c r="W77" s="145" t="e">
        <f t="shared" si="53"/>
        <v>#VALUE!</v>
      </c>
      <c r="X77" s="145" t="e">
        <f t="shared" si="53"/>
        <v>#VALUE!</v>
      </c>
      <c r="Y77" s="145" t="e">
        <f t="shared" si="53"/>
        <v>#VALUE!</v>
      </c>
      <c r="Z77" s="145" t="e">
        <f t="shared" si="53"/>
        <v>#VALUE!</v>
      </c>
      <c r="AA77" s="145" t="e">
        <f t="shared" si="53"/>
        <v>#VALUE!</v>
      </c>
      <c r="AB77" s="145" t="e">
        <f t="shared" si="43"/>
        <v>#VALUE!</v>
      </c>
      <c r="AC77" s="145" t="e">
        <f t="shared" si="43"/>
        <v>#VALUE!</v>
      </c>
      <c r="AD77" s="145" t="e">
        <f t="shared" si="43"/>
        <v>#VALUE!</v>
      </c>
      <c r="AE77" s="145" t="e">
        <f t="shared" si="43"/>
        <v>#VALUE!</v>
      </c>
      <c r="AF77" s="145" t="e">
        <f t="shared" si="43"/>
        <v>#VALUE!</v>
      </c>
      <c r="AG77" s="145" t="e">
        <f t="shared" si="43"/>
        <v>#VALUE!</v>
      </c>
      <c r="AH77" s="145" t="e">
        <f t="shared" si="43"/>
        <v>#VALUE!</v>
      </c>
      <c r="AI77" s="145" t="e">
        <f t="shared" si="43"/>
        <v>#VALUE!</v>
      </c>
      <c r="AJ77" s="145" t="e">
        <f t="shared" si="43"/>
        <v>#VALUE!</v>
      </c>
      <c r="AK77" s="145" t="e">
        <f t="shared" si="43"/>
        <v>#VALUE!</v>
      </c>
      <c r="AL77" s="145" t="e">
        <f t="shared" si="43"/>
        <v>#VALUE!</v>
      </c>
      <c r="AM77" s="145" t="e">
        <f t="shared" si="43"/>
        <v>#VALUE!</v>
      </c>
      <c r="AN77" s="145" t="e">
        <f t="shared" si="43"/>
        <v>#VALUE!</v>
      </c>
      <c r="AO77" s="145" t="e">
        <f t="shared" si="43"/>
        <v>#VALUE!</v>
      </c>
      <c r="AP77" s="145" t="e">
        <f t="shared" si="43"/>
        <v>#VALUE!</v>
      </c>
      <c r="AQ77" s="146"/>
      <c r="AR77" s="181" t="e">
        <f t="shared" si="44"/>
        <v>#VALUE!</v>
      </c>
      <c r="AS77" s="145" t="e">
        <f t="shared" si="54"/>
        <v>#VALUE!</v>
      </c>
      <c r="AT77" s="145" t="e">
        <f t="shared" si="55"/>
        <v>#VALUE!</v>
      </c>
      <c r="AU77" s="118"/>
      <c r="AV77" s="187" t="e">
        <f t="shared" si="29"/>
        <v>#VALUE!</v>
      </c>
      <c r="AW77" s="185" t="e">
        <f t="shared" si="56"/>
        <v>#VALUE!</v>
      </c>
      <c r="AX77" s="185" t="e">
        <f t="shared" si="56"/>
        <v>#VALUE!</v>
      </c>
      <c r="AY77" s="185" t="e">
        <f t="shared" si="56"/>
        <v>#VALUE!</v>
      </c>
      <c r="AZ77" s="185" t="e">
        <f t="shared" si="56"/>
        <v>#VALUE!</v>
      </c>
      <c r="BA77" s="185" t="e">
        <f t="shared" si="56"/>
        <v>#VALUE!</v>
      </c>
      <c r="BB77" s="185" t="e">
        <f t="shared" si="56"/>
        <v>#VALUE!</v>
      </c>
      <c r="BC77" s="185" t="e">
        <f t="shared" si="56"/>
        <v>#VALUE!</v>
      </c>
      <c r="BD77" s="185" t="e">
        <f t="shared" si="56"/>
        <v>#VALUE!</v>
      </c>
      <c r="BE77" s="185" t="e">
        <f t="shared" si="56"/>
        <v>#VALUE!</v>
      </c>
      <c r="BF77" s="146"/>
      <c r="BG77" s="181" t="e">
        <f t="shared" si="45"/>
        <v>#VALUE!</v>
      </c>
      <c r="BH77" s="145" t="e">
        <f t="shared" si="57"/>
        <v>#VALUE!</v>
      </c>
      <c r="BI77" s="145" t="e">
        <f t="shared" si="58"/>
        <v>#VALUE!</v>
      </c>
      <c r="BJ77" s="118"/>
      <c r="BK77" s="187" t="e">
        <f t="shared" si="30"/>
        <v>#VALUE!</v>
      </c>
      <c r="BL77" s="185" t="e">
        <f t="shared" si="46"/>
        <v>#VALUE!</v>
      </c>
      <c r="BM77" s="185" t="e">
        <f t="shared" si="46"/>
        <v>#VALUE!</v>
      </c>
      <c r="BN77" s="185" t="e">
        <f t="shared" si="46"/>
        <v>#VALUE!</v>
      </c>
      <c r="BO77" s="185" t="e">
        <f t="shared" si="46"/>
        <v>#VALUE!</v>
      </c>
      <c r="BP77" s="185" t="e">
        <f t="shared" si="46"/>
        <v>#VALUE!</v>
      </c>
      <c r="BQ77" s="185" t="e">
        <f t="shared" si="46"/>
        <v>#VALUE!</v>
      </c>
      <c r="BR77" s="185" t="e">
        <f t="shared" si="46"/>
        <v>#VALUE!</v>
      </c>
      <c r="BS77" s="185" t="e">
        <f t="shared" si="46"/>
        <v>#VALUE!</v>
      </c>
      <c r="BT77" s="185" t="e">
        <f t="shared" si="46"/>
        <v>#VALUE!</v>
      </c>
      <c r="BU77" s="119"/>
    </row>
    <row r="78" spans="1:73" ht="18" customHeight="1" x14ac:dyDescent="0.25">
      <c r="A78" s="117"/>
      <c r="B78" s="151" t="e">
        <f t="shared" si="42"/>
        <v>#VALUE!</v>
      </c>
      <c r="C78" s="118"/>
      <c r="D78" s="233" t="e">
        <f t="shared" si="47"/>
        <v>#VALUE!</v>
      </c>
      <c r="E78" s="233" t="e">
        <f t="shared" si="48"/>
        <v>#VALUE!</v>
      </c>
      <c r="F78" s="233" t="e">
        <f t="shared" si="49"/>
        <v>#VALUE!</v>
      </c>
      <c r="G78" s="118"/>
      <c r="H78" s="181" t="e">
        <f t="shared" si="50"/>
        <v>#VALUE!</v>
      </c>
      <c r="I78" s="145" t="e">
        <f t="shared" si="51"/>
        <v>#VALUE!</v>
      </c>
      <c r="J78" s="145" t="e">
        <f t="shared" si="52"/>
        <v>#VALUE!</v>
      </c>
      <c r="K78" s="118"/>
      <c r="L78" s="187" t="e">
        <f t="shared" si="28"/>
        <v>#VALUE!</v>
      </c>
      <c r="M78" s="185" t="e">
        <f t="shared" si="53"/>
        <v>#VALUE!</v>
      </c>
      <c r="N78" s="145" t="e">
        <f t="shared" si="53"/>
        <v>#VALUE!</v>
      </c>
      <c r="O78" s="145" t="e">
        <f t="shared" si="53"/>
        <v>#VALUE!</v>
      </c>
      <c r="P78" s="145" t="e">
        <f t="shared" si="53"/>
        <v>#VALUE!</v>
      </c>
      <c r="Q78" s="145" t="e">
        <f t="shared" si="53"/>
        <v>#VALUE!</v>
      </c>
      <c r="R78" s="145" t="e">
        <f t="shared" si="53"/>
        <v>#VALUE!</v>
      </c>
      <c r="S78" s="145" t="e">
        <f t="shared" si="53"/>
        <v>#VALUE!</v>
      </c>
      <c r="T78" s="145" t="e">
        <f t="shared" si="53"/>
        <v>#VALUE!</v>
      </c>
      <c r="U78" s="145" t="e">
        <f t="shared" si="53"/>
        <v>#VALUE!</v>
      </c>
      <c r="V78" s="145" t="e">
        <f t="shared" si="53"/>
        <v>#VALUE!</v>
      </c>
      <c r="W78" s="145" t="e">
        <f t="shared" si="53"/>
        <v>#VALUE!</v>
      </c>
      <c r="X78" s="145" t="e">
        <f t="shared" si="53"/>
        <v>#VALUE!</v>
      </c>
      <c r="Y78" s="145" t="e">
        <f t="shared" si="53"/>
        <v>#VALUE!</v>
      </c>
      <c r="Z78" s="145" t="e">
        <f t="shared" si="53"/>
        <v>#VALUE!</v>
      </c>
      <c r="AA78" s="145" t="e">
        <f t="shared" si="53"/>
        <v>#VALUE!</v>
      </c>
      <c r="AB78" s="145" t="e">
        <f t="shared" si="43"/>
        <v>#VALUE!</v>
      </c>
      <c r="AC78" s="145" t="e">
        <f t="shared" si="43"/>
        <v>#VALUE!</v>
      </c>
      <c r="AD78" s="145" t="e">
        <f t="shared" si="43"/>
        <v>#VALUE!</v>
      </c>
      <c r="AE78" s="145" t="e">
        <f t="shared" si="43"/>
        <v>#VALUE!</v>
      </c>
      <c r="AF78" s="145" t="e">
        <f t="shared" si="43"/>
        <v>#VALUE!</v>
      </c>
      <c r="AG78" s="145" t="e">
        <f t="shared" si="43"/>
        <v>#VALUE!</v>
      </c>
      <c r="AH78" s="145" t="e">
        <f t="shared" si="43"/>
        <v>#VALUE!</v>
      </c>
      <c r="AI78" s="145" t="e">
        <f t="shared" si="43"/>
        <v>#VALUE!</v>
      </c>
      <c r="AJ78" s="145" t="e">
        <f t="shared" si="43"/>
        <v>#VALUE!</v>
      </c>
      <c r="AK78" s="145" t="e">
        <f t="shared" si="43"/>
        <v>#VALUE!</v>
      </c>
      <c r="AL78" s="145" t="e">
        <f t="shared" si="43"/>
        <v>#VALUE!</v>
      </c>
      <c r="AM78" s="145" t="e">
        <f t="shared" si="43"/>
        <v>#VALUE!</v>
      </c>
      <c r="AN78" s="145" t="e">
        <f t="shared" si="43"/>
        <v>#VALUE!</v>
      </c>
      <c r="AO78" s="145" t="e">
        <f t="shared" si="43"/>
        <v>#VALUE!</v>
      </c>
      <c r="AP78" s="145" t="e">
        <f t="shared" si="43"/>
        <v>#VALUE!</v>
      </c>
      <c r="AQ78" s="146"/>
      <c r="AR78" s="181" t="e">
        <f t="shared" si="44"/>
        <v>#VALUE!</v>
      </c>
      <c r="AS78" s="145" t="e">
        <f t="shared" si="54"/>
        <v>#VALUE!</v>
      </c>
      <c r="AT78" s="145" t="e">
        <f t="shared" si="55"/>
        <v>#VALUE!</v>
      </c>
      <c r="AU78" s="118"/>
      <c r="AV78" s="187" t="e">
        <f t="shared" si="29"/>
        <v>#VALUE!</v>
      </c>
      <c r="AW78" s="185" t="e">
        <f t="shared" si="56"/>
        <v>#VALUE!</v>
      </c>
      <c r="AX78" s="185" t="e">
        <f t="shared" si="56"/>
        <v>#VALUE!</v>
      </c>
      <c r="AY78" s="185" t="e">
        <f t="shared" si="56"/>
        <v>#VALUE!</v>
      </c>
      <c r="AZ78" s="185" t="e">
        <f t="shared" si="56"/>
        <v>#VALUE!</v>
      </c>
      <c r="BA78" s="185" t="e">
        <f t="shared" si="56"/>
        <v>#VALUE!</v>
      </c>
      <c r="BB78" s="185" t="e">
        <f t="shared" si="56"/>
        <v>#VALUE!</v>
      </c>
      <c r="BC78" s="185" t="e">
        <f t="shared" si="56"/>
        <v>#VALUE!</v>
      </c>
      <c r="BD78" s="185" t="e">
        <f t="shared" si="56"/>
        <v>#VALUE!</v>
      </c>
      <c r="BE78" s="185" t="e">
        <f t="shared" si="56"/>
        <v>#VALUE!</v>
      </c>
      <c r="BF78" s="146"/>
      <c r="BG78" s="181" t="e">
        <f t="shared" si="45"/>
        <v>#VALUE!</v>
      </c>
      <c r="BH78" s="145" t="e">
        <f t="shared" si="57"/>
        <v>#VALUE!</v>
      </c>
      <c r="BI78" s="145" t="e">
        <f t="shared" si="58"/>
        <v>#VALUE!</v>
      </c>
      <c r="BJ78" s="118"/>
      <c r="BK78" s="187" t="e">
        <f t="shared" si="30"/>
        <v>#VALUE!</v>
      </c>
      <c r="BL78" s="185" t="e">
        <f t="shared" si="46"/>
        <v>#VALUE!</v>
      </c>
      <c r="BM78" s="185" t="e">
        <f t="shared" si="46"/>
        <v>#VALUE!</v>
      </c>
      <c r="BN78" s="185" t="e">
        <f t="shared" si="46"/>
        <v>#VALUE!</v>
      </c>
      <c r="BO78" s="185" t="e">
        <f t="shared" si="46"/>
        <v>#VALUE!</v>
      </c>
      <c r="BP78" s="185" t="e">
        <f t="shared" si="46"/>
        <v>#VALUE!</v>
      </c>
      <c r="BQ78" s="185" t="e">
        <f t="shared" si="46"/>
        <v>#VALUE!</v>
      </c>
      <c r="BR78" s="185" t="e">
        <f t="shared" si="46"/>
        <v>#VALUE!</v>
      </c>
      <c r="BS78" s="185" t="e">
        <f t="shared" si="46"/>
        <v>#VALUE!</v>
      </c>
      <c r="BT78" s="185" t="e">
        <f t="shared" si="46"/>
        <v>#VALUE!</v>
      </c>
      <c r="BU78" s="119"/>
    </row>
    <row r="79" spans="1:73" ht="18" customHeight="1" x14ac:dyDescent="0.25">
      <c r="A79" s="117"/>
      <c r="B79" s="151" t="e">
        <f t="shared" si="42"/>
        <v>#VALUE!</v>
      </c>
      <c r="C79" s="118"/>
      <c r="D79" s="233" t="e">
        <f t="shared" si="47"/>
        <v>#VALUE!</v>
      </c>
      <c r="E79" s="233" t="e">
        <f t="shared" si="48"/>
        <v>#VALUE!</v>
      </c>
      <c r="F79" s="233" t="e">
        <f t="shared" si="49"/>
        <v>#VALUE!</v>
      </c>
      <c r="G79" s="118"/>
      <c r="H79" s="181" t="e">
        <f t="shared" si="50"/>
        <v>#VALUE!</v>
      </c>
      <c r="I79" s="145" t="e">
        <f t="shared" si="51"/>
        <v>#VALUE!</v>
      </c>
      <c r="J79" s="145" t="e">
        <f t="shared" si="52"/>
        <v>#VALUE!</v>
      </c>
      <c r="K79" s="118"/>
      <c r="L79" s="187" t="e">
        <f t="shared" si="28"/>
        <v>#VALUE!</v>
      </c>
      <c r="M79" s="185" t="e">
        <f t="shared" si="53"/>
        <v>#VALUE!</v>
      </c>
      <c r="N79" s="145" t="e">
        <f t="shared" si="53"/>
        <v>#VALUE!</v>
      </c>
      <c r="O79" s="145" t="e">
        <f t="shared" si="53"/>
        <v>#VALUE!</v>
      </c>
      <c r="P79" s="145" t="e">
        <f t="shared" si="53"/>
        <v>#VALUE!</v>
      </c>
      <c r="Q79" s="145" t="e">
        <f t="shared" si="53"/>
        <v>#VALUE!</v>
      </c>
      <c r="R79" s="145" t="e">
        <f t="shared" si="53"/>
        <v>#VALUE!</v>
      </c>
      <c r="S79" s="145" t="e">
        <f t="shared" si="53"/>
        <v>#VALUE!</v>
      </c>
      <c r="T79" s="145" t="e">
        <f t="shared" si="53"/>
        <v>#VALUE!</v>
      </c>
      <c r="U79" s="145" t="e">
        <f t="shared" si="53"/>
        <v>#VALUE!</v>
      </c>
      <c r="V79" s="145" t="e">
        <f t="shared" si="53"/>
        <v>#VALUE!</v>
      </c>
      <c r="W79" s="145" t="e">
        <f t="shared" si="53"/>
        <v>#VALUE!</v>
      </c>
      <c r="X79" s="145" t="e">
        <f t="shared" si="53"/>
        <v>#VALUE!</v>
      </c>
      <c r="Y79" s="145" t="e">
        <f t="shared" si="53"/>
        <v>#VALUE!</v>
      </c>
      <c r="Z79" s="145" t="e">
        <f t="shared" si="53"/>
        <v>#VALUE!</v>
      </c>
      <c r="AA79" s="145" t="e">
        <f t="shared" si="53"/>
        <v>#VALUE!</v>
      </c>
      <c r="AB79" s="145" t="e">
        <f t="shared" si="43"/>
        <v>#VALUE!</v>
      </c>
      <c r="AC79" s="145" t="e">
        <f t="shared" si="43"/>
        <v>#VALUE!</v>
      </c>
      <c r="AD79" s="145" t="e">
        <f t="shared" si="43"/>
        <v>#VALUE!</v>
      </c>
      <c r="AE79" s="145" t="e">
        <f t="shared" si="43"/>
        <v>#VALUE!</v>
      </c>
      <c r="AF79" s="145" t="e">
        <f t="shared" si="43"/>
        <v>#VALUE!</v>
      </c>
      <c r="AG79" s="145" t="e">
        <f t="shared" si="43"/>
        <v>#VALUE!</v>
      </c>
      <c r="AH79" s="145" t="e">
        <f t="shared" si="43"/>
        <v>#VALUE!</v>
      </c>
      <c r="AI79" s="145" t="e">
        <f t="shared" si="43"/>
        <v>#VALUE!</v>
      </c>
      <c r="AJ79" s="145" t="e">
        <f t="shared" si="43"/>
        <v>#VALUE!</v>
      </c>
      <c r="AK79" s="145" t="e">
        <f t="shared" si="43"/>
        <v>#VALUE!</v>
      </c>
      <c r="AL79" s="145" t="e">
        <f t="shared" si="43"/>
        <v>#VALUE!</v>
      </c>
      <c r="AM79" s="145" t="e">
        <f t="shared" si="43"/>
        <v>#VALUE!</v>
      </c>
      <c r="AN79" s="145" t="e">
        <f t="shared" si="43"/>
        <v>#VALUE!</v>
      </c>
      <c r="AO79" s="145" t="e">
        <f t="shared" si="43"/>
        <v>#VALUE!</v>
      </c>
      <c r="AP79" s="145" t="e">
        <f t="shared" si="43"/>
        <v>#VALUE!</v>
      </c>
      <c r="AQ79" s="146"/>
      <c r="AR79" s="181" t="e">
        <f t="shared" si="44"/>
        <v>#VALUE!</v>
      </c>
      <c r="AS79" s="145" t="e">
        <f t="shared" si="54"/>
        <v>#VALUE!</v>
      </c>
      <c r="AT79" s="145" t="e">
        <f t="shared" si="55"/>
        <v>#VALUE!</v>
      </c>
      <c r="AU79" s="118"/>
      <c r="AV79" s="187" t="e">
        <f t="shared" si="29"/>
        <v>#VALUE!</v>
      </c>
      <c r="AW79" s="185" t="e">
        <f t="shared" si="56"/>
        <v>#VALUE!</v>
      </c>
      <c r="AX79" s="185" t="e">
        <f t="shared" si="56"/>
        <v>#VALUE!</v>
      </c>
      <c r="AY79" s="185" t="e">
        <f t="shared" si="56"/>
        <v>#VALUE!</v>
      </c>
      <c r="AZ79" s="185" t="e">
        <f t="shared" si="56"/>
        <v>#VALUE!</v>
      </c>
      <c r="BA79" s="185" t="e">
        <f t="shared" si="56"/>
        <v>#VALUE!</v>
      </c>
      <c r="BB79" s="185" t="e">
        <f t="shared" si="56"/>
        <v>#VALUE!</v>
      </c>
      <c r="BC79" s="185" t="e">
        <f t="shared" si="56"/>
        <v>#VALUE!</v>
      </c>
      <c r="BD79" s="185" t="e">
        <f t="shared" si="56"/>
        <v>#VALUE!</v>
      </c>
      <c r="BE79" s="185" t="e">
        <f t="shared" si="56"/>
        <v>#VALUE!</v>
      </c>
      <c r="BF79" s="146"/>
      <c r="BG79" s="181" t="e">
        <f t="shared" si="45"/>
        <v>#VALUE!</v>
      </c>
      <c r="BH79" s="145" t="e">
        <f t="shared" si="57"/>
        <v>#VALUE!</v>
      </c>
      <c r="BI79" s="145" t="e">
        <f t="shared" si="58"/>
        <v>#VALUE!</v>
      </c>
      <c r="BJ79" s="118"/>
      <c r="BK79" s="187" t="e">
        <f t="shared" si="30"/>
        <v>#VALUE!</v>
      </c>
      <c r="BL79" s="185" t="e">
        <f t="shared" si="46"/>
        <v>#VALUE!</v>
      </c>
      <c r="BM79" s="185" t="e">
        <f t="shared" si="46"/>
        <v>#VALUE!</v>
      </c>
      <c r="BN79" s="185" t="e">
        <f t="shared" si="46"/>
        <v>#VALUE!</v>
      </c>
      <c r="BO79" s="185" t="e">
        <f t="shared" si="46"/>
        <v>#VALUE!</v>
      </c>
      <c r="BP79" s="185" t="e">
        <f t="shared" si="46"/>
        <v>#VALUE!</v>
      </c>
      <c r="BQ79" s="185" t="e">
        <f t="shared" si="46"/>
        <v>#VALUE!</v>
      </c>
      <c r="BR79" s="185" t="e">
        <f t="shared" si="46"/>
        <v>#VALUE!</v>
      </c>
      <c r="BS79" s="185" t="e">
        <f t="shared" si="46"/>
        <v>#VALUE!</v>
      </c>
      <c r="BT79" s="185" t="e">
        <f t="shared" si="46"/>
        <v>#VALUE!</v>
      </c>
      <c r="BU79" s="119"/>
    </row>
    <row r="80" spans="1:73" ht="18" customHeight="1" x14ac:dyDescent="0.25">
      <c r="A80" s="117"/>
      <c r="B80" s="151" t="e">
        <f t="shared" si="42"/>
        <v>#VALUE!</v>
      </c>
      <c r="C80" s="118"/>
      <c r="D80" s="233" t="e">
        <f t="shared" si="47"/>
        <v>#VALUE!</v>
      </c>
      <c r="E80" s="233" t="e">
        <f t="shared" si="48"/>
        <v>#VALUE!</v>
      </c>
      <c r="F80" s="233" t="e">
        <f t="shared" si="49"/>
        <v>#VALUE!</v>
      </c>
      <c r="G80" s="118"/>
      <c r="H80" s="181" t="e">
        <f t="shared" si="50"/>
        <v>#VALUE!</v>
      </c>
      <c r="I80" s="145" t="e">
        <f t="shared" si="51"/>
        <v>#VALUE!</v>
      </c>
      <c r="J80" s="145" t="e">
        <f t="shared" si="52"/>
        <v>#VALUE!</v>
      </c>
      <c r="K80" s="118"/>
      <c r="L80" s="187" t="e">
        <f t="shared" si="28"/>
        <v>#VALUE!</v>
      </c>
      <c r="M80" s="185" t="e">
        <f t="shared" si="53"/>
        <v>#VALUE!</v>
      </c>
      <c r="N80" s="145" t="e">
        <f t="shared" si="53"/>
        <v>#VALUE!</v>
      </c>
      <c r="O80" s="145" t="e">
        <f t="shared" si="53"/>
        <v>#VALUE!</v>
      </c>
      <c r="P80" s="145" t="e">
        <f t="shared" si="53"/>
        <v>#VALUE!</v>
      </c>
      <c r="Q80" s="145" t="e">
        <f t="shared" si="53"/>
        <v>#VALUE!</v>
      </c>
      <c r="R80" s="145" t="e">
        <f t="shared" si="53"/>
        <v>#VALUE!</v>
      </c>
      <c r="S80" s="145" t="e">
        <f t="shared" si="53"/>
        <v>#VALUE!</v>
      </c>
      <c r="T80" s="145" t="e">
        <f t="shared" si="53"/>
        <v>#VALUE!</v>
      </c>
      <c r="U80" s="145" t="e">
        <f t="shared" si="53"/>
        <v>#VALUE!</v>
      </c>
      <c r="V80" s="145" t="e">
        <f t="shared" si="53"/>
        <v>#VALUE!</v>
      </c>
      <c r="W80" s="145" t="e">
        <f t="shared" si="53"/>
        <v>#VALUE!</v>
      </c>
      <c r="X80" s="145" t="e">
        <f t="shared" si="53"/>
        <v>#VALUE!</v>
      </c>
      <c r="Y80" s="145" t="e">
        <f t="shared" si="53"/>
        <v>#VALUE!</v>
      </c>
      <c r="Z80" s="145" t="e">
        <f t="shared" si="53"/>
        <v>#VALUE!</v>
      </c>
      <c r="AA80" s="145" t="e">
        <f t="shared" si="53"/>
        <v>#VALUE!</v>
      </c>
      <c r="AB80" s="145" t="e">
        <f t="shared" si="43"/>
        <v>#VALUE!</v>
      </c>
      <c r="AC80" s="145" t="e">
        <f t="shared" si="43"/>
        <v>#VALUE!</v>
      </c>
      <c r="AD80" s="145" t="e">
        <f t="shared" si="43"/>
        <v>#VALUE!</v>
      </c>
      <c r="AE80" s="145" t="e">
        <f t="shared" si="43"/>
        <v>#VALUE!</v>
      </c>
      <c r="AF80" s="145" t="e">
        <f t="shared" si="43"/>
        <v>#VALUE!</v>
      </c>
      <c r="AG80" s="145" t="e">
        <f t="shared" si="43"/>
        <v>#VALUE!</v>
      </c>
      <c r="AH80" s="145" t="e">
        <f t="shared" si="43"/>
        <v>#VALUE!</v>
      </c>
      <c r="AI80" s="145" t="e">
        <f t="shared" si="43"/>
        <v>#VALUE!</v>
      </c>
      <c r="AJ80" s="145" t="e">
        <f t="shared" si="43"/>
        <v>#VALUE!</v>
      </c>
      <c r="AK80" s="145" t="e">
        <f t="shared" si="43"/>
        <v>#VALUE!</v>
      </c>
      <c r="AL80" s="145" t="e">
        <f t="shared" si="43"/>
        <v>#VALUE!</v>
      </c>
      <c r="AM80" s="145" t="e">
        <f t="shared" si="43"/>
        <v>#VALUE!</v>
      </c>
      <c r="AN80" s="145" t="e">
        <f t="shared" si="43"/>
        <v>#VALUE!</v>
      </c>
      <c r="AO80" s="145" t="e">
        <f t="shared" si="43"/>
        <v>#VALUE!</v>
      </c>
      <c r="AP80" s="145" t="e">
        <f t="shared" si="43"/>
        <v>#VALUE!</v>
      </c>
      <c r="AQ80" s="146"/>
      <c r="AR80" s="181" t="e">
        <f t="shared" si="44"/>
        <v>#VALUE!</v>
      </c>
      <c r="AS80" s="145" t="e">
        <f t="shared" si="54"/>
        <v>#VALUE!</v>
      </c>
      <c r="AT80" s="145" t="e">
        <f t="shared" si="55"/>
        <v>#VALUE!</v>
      </c>
      <c r="AU80" s="118"/>
      <c r="AV80" s="187" t="e">
        <f t="shared" si="29"/>
        <v>#VALUE!</v>
      </c>
      <c r="AW80" s="185" t="e">
        <f t="shared" si="56"/>
        <v>#VALUE!</v>
      </c>
      <c r="AX80" s="185" t="e">
        <f t="shared" si="56"/>
        <v>#VALUE!</v>
      </c>
      <c r="AY80" s="185" t="e">
        <f t="shared" si="56"/>
        <v>#VALUE!</v>
      </c>
      <c r="AZ80" s="185" t="e">
        <f t="shared" si="56"/>
        <v>#VALUE!</v>
      </c>
      <c r="BA80" s="185" t="e">
        <f t="shared" si="56"/>
        <v>#VALUE!</v>
      </c>
      <c r="BB80" s="185" t="e">
        <f t="shared" si="56"/>
        <v>#VALUE!</v>
      </c>
      <c r="BC80" s="185" t="e">
        <f t="shared" si="56"/>
        <v>#VALUE!</v>
      </c>
      <c r="BD80" s="185" t="e">
        <f t="shared" si="56"/>
        <v>#VALUE!</v>
      </c>
      <c r="BE80" s="185" t="e">
        <f t="shared" si="56"/>
        <v>#VALUE!</v>
      </c>
      <c r="BF80" s="146"/>
      <c r="BG80" s="181" t="e">
        <f t="shared" si="45"/>
        <v>#VALUE!</v>
      </c>
      <c r="BH80" s="145" t="e">
        <f t="shared" si="57"/>
        <v>#VALUE!</v>
      </c>
      <c r="BI80" s="145" t="e">
        <f t="shared" si="58"/>
        <v>#VALUE!</v>
      </c>
      <c r="BJ80" s="118"/>
      <c r="BK80" s="187" t="e">
        <f t="shared" si="30"/>
        <v>#VALUE!</v>
      </c>
      <c r="BL80" s="185" t="e">
        <f t="shared" si="46"/>
        <v>#VALUE!</v>
      </c>
      <c r="BM80" s="185" t="e">
        <f t="shared" si="46"/>
        <v>#VALUE!</v>
      </c>
      <c r="BN80" s="185" t="e">
        <f t="shared" si="46"/>
        <v>#VALUE!</v>
      </c>
      <c r="BO80" s="185" t="e">
        <f t="shared" si="46"/>
        <v>#VALUE!</v>
      </c>
      <c r="BP80" s="185" t="e">
        <f t="shared" si="46"/>
        <v>#VALUE!</v>
      </c>
      <c r="BQ80" s="185" t="e">
        <f t="shared" si="46"/>
        <v>#VALUE!</v>
      </c>
      <c r="BR80" s="185" t="e">
        <f t="shared" si="46"/>
        <v>#VALUE!</v>
      </c>
      <c r="BS80" s="185" t="e">
        <f t="shared" si="46"/>
        <v>#VALUE!</v>
      </c>
      <c r="BT80" s="185" t="e">
        <f t="shared" si="46"/>
        <v>#VALUE!</v>
      </c>
      <c r="BU80" s="119"/>
    </row>
    <row r="81" spans="1:73" ht="18" customHeight="1" x14ac:dyDescent="0.25">
      <c r="A81" s="117"/>
      <c r="B81" s="151" t="e">
        <f t="shared" si="42"/>
        <v>#VALUE!</v>
      </c>
      <c r="C81" s="118"/>
      <c r="D81" s="233" t="e">
        <f t="shared" si="47"/>
        <v>#VALUE!</v>
      </c>
      <c r="E81" s="233" t="e">
        <f t="shared" si="48"/>
        <v>#VALUE!</v>
      </c>
      <c r="F81" s="233" t="e">
        <f t="shared" si="49"/>
        <v>#VALUE!</v>
      </c>
      <c r="G81" s="118"/>
      <c r="H81" s="181" t="e">
        <f t="shared" si="50"/>
        <v>#VALUE!</v>
      </c>
      <c r="I81" s="145" t="e">
        <f t="shared" si="51"/>
        <v>#VALUE!</v>
      </c>
      <c r="J81" s="145" t="e">
        <f t="shared" si="52"/>
        <v>#VALUE!</v>
      </c>
      <c r="K81" s="118"/>
      <c r="L81" s="187" t="e">
        <f t="shared" si="28"/>
        <v>#VALUE!</v>
      </c>
      <c r="M81" s="185" t="e">
        <f t="shared" si="53"/>
        <v>#VALUE!</v>
      </c>
      <c r="N81" s="145" t="e">
        <f t="shared" si="53"/>
        <v>#VALUE!</v>
      </c>
      <c r="O81" s="145" t="e">
        <f t="shared" si="53"/>
        <v>#VALUE!</v>
      </c>
      <c r="P81" s="145" t="e">
        <f t="shared" si="53"/>
        <v>#VALUE!</v>
      </c>
      <c r="Q81" s="145" t="e">
        <f t="shared" si="53"/>
        <v>#VALUE!</v>
      </c>
      <c r="R81" s="145" t="e">
        <f t="shared" si="53"/>
        <v>#VALUE!</v>
      </c>
      <c r="S81" s="145" t="e">
        <f t="shared" si="53"/>
        <v>#VALUE!</v>
      </c>
      <c r="T81" s="145" t="e">
        <f t="shared" si="53"/>
        <v>#VALUE!</v>
      </c>
      <c r="U81" s="145" t="e">
        <f t="shared" si="53"/>
        <v>#VALUE!</v>
      </c>
      <c r="V81" s="145" t="e">
        <f t="shared" si="53"/>
        <v>#VALUE!</v>
      </c>
      <c r="W81" s="145" t="e">
        <f t="shared" si="53"/>
        <v>#VALUE!</v>
      </c>
      <c r="X81" s="145" t="e">
        <f t="shared" si="53"/>
        <v>#VALUE!</v>
      </c>
      <c r="Y81" s="145" t="e">
        <f t="shared" si="53"/>
        <v>#VALUE!</v>
      </c>
      <c r="Z81" s="145" t="e">
        <f t="shared" si="53"/>
        <v>#VALUE!</v>
      </c>
      <c r="AA81" s="145" t="e">
        <f t="shared" si="53"/>
        <v>#VALUE!</v>
      </c>
      <c r="AB81" s="145" t="e">
        <f t="shared" si="43"/>
        <v>#VALUE!</v>
      </c>
      <c r="AC81" s="145" t="e">
        <f t="shared" si="43"/>
        <v>#VALUE!</v>
      </c>
      <c r="AD81" s="145" t="e">
        <f t="shared" si="43"/>
        <v>#VALUE!</v>
      </c>
      <c r="AE81" s="145" t="e">
        <f t="shared" si="43"/>
        <v>#VALUE!</v>
      </c>
      <c r="AF81" s="145" t="e">
        <f t="shared" si="43"/>
        <v>#VALUE!</v>
      </c>
      <c r="AG81" s="145" t="e">
        <f t="shared" si="43"/>
        <v>#VALUE!</v>
      </c>
      <c r="AH81" s="145" t="e">
        <f t="shared" si="43"/>
        <v>#VALUE!</v>
      </c>
      <c r="AI81" s="145" t="e">
        <f t="shared" si="43"/>
        <v>#VALUE!</v>
      </c>
      <c r="AJ81" s="145" t="e">
        <f t="shared" si="43"/>
        <v>#VALUE!</v>
      </c>
      <c r="AK81" s="145" t="e">
        <f t="shared" si="43"/>
        <v>#VALUE!</v>
      </c>
      <c r="AL81" s="145" t="e">
        <f t="shared" si="43"/>
        <v>#VALUE!</v>
      </c>
      <c r="AM81" s="145" t="e">
        <f t="shared" si="43"/>
        <v>#VALUE!</v>
      </c>
      <c r="AN81" s="145" t="e">
        <f t="shared" si="43"/>
        <v>#VALUE!</v>
      </c>
      <c r="AO81" s="145" t="e">
        <f t="shared" si="43"/>
        <v>#VALUE!</v>
      </c>
      <c r="AP81" s="145" t="e">
        <f t="shared" si="43"/>
        <v>#VALUE!</v>
      </c>
      <c r="AQ81" s="146"/>
      <c r="AR81" s="181" t="e">
        <f t="shared" si="44"/>
        <v>#VALUE!</v>
      </c>
      <c r="AS81" s="145" t="e">
        <f t="shared" si="54"/>
        <v>#VALUE!</v>
      </c>
      <c r="AT81" s="145" t="e">
        <f t="shared" si="55"/>
        <v>#VALUE!</v>
      </c>
      <c r="AU81" s="118"/>
      <c r="AV81" s="187" t="e">
        <f t="shared" si="29"/>
        <v>#VALUE!</v>
      </c>
      <c r="AW81" s="185" t="e">
        <f t="shared" si="56"/>
        <v>#VALUE!</v>
      </c>
      <c r="AX81" s="185" t="e">
        <f t="shared" si="56"/>
        <v>#VALUE!</v>
      </c>
      <c r="AY81" s="185" t="e">
        <f t="shared" si="56"/>
        <v>#VALUE!</v>
      </c>
      <c r="AZ81" s="185" t="e">
        <f t="shared" si="56"/>
        <v>#VALUE!</v>
      </c>
      <c r="BA81" s="185" t="e">
        <f t="shared" si="56"/>
        <v>#VALUE!</v>
      </c>
      <c r="BB81" s="185" t="e">
        <f t="shared" si="56"/>
        <v>#VALUE!</v>
      </c>
      <c r="BC81" s="185" t="e">
        <f t="shared" si="56"/>
        <v>#VALUE!</v>
      </c>
      <c r="BD81" s="185" t="e">
        <f t="shared" si="56"/>
        <v>#VALUE!</v>
      </c>
      <c r="BE81" s="185" t="e">
        <f t="shared" si="56"/>
        <v>#VALUE!</v>
      </c>
      <c r="BF81" s="146"/>
      <c r="BG81" s="181" t="e">
        <f t="shared" si="45"/>
        <v>#VALUE!</v>
      </c>
      <c r="BH81" s="145" t="e">
        <f t="shared" si="57"/>
        <v>#VALUE!</v>
      </c>
      <c r="BI81" s="145" t="e">
        <f t="shared" si="58"/>
        <v>#VALUE!</v>
      </c>
      <c r="BJ81" s="118"/>
      <c r="BK81" s="187" t="e">
        <f t="shared" si="30"/>
        <v>#VALUE!</v>
      </c>
      <c r="BL81" s="185" t="e">
        <f t="shared" si="46"/>
        <v>#VALUE!</v>
      </c>
      <c r="BM81" s="185" t="e">
        <f t="shared" si="46"/>
        <v>#VALUE!</v>
      </c>
      <c r="BN81" s="185" t="e">
        <f t="shared" si="46"/>
        <v>#VALUE!</v>
      </c>
      <c r="BO81" s="185" t="e">
        <f t="shared" si="46"/>
        <v>#VALUE!</v>
      </c>
      <c r="BP81" s="185" t="e">
        <f t="shared" si="46"/>
        <v>#VALUE!</v>
      </c>
      <c r="BQ81" s="185" t="e">
        <f t="shared" si="46"/>
        <v>#VALUE!</v>
      </c>
      <c r="BR81" s="185" t="e">
        <f t="shared" si="46"/>
        <v>#VALUE!</v>
      </c>
      <c r="BS81" s="185" t="e">
        <f t="shared" si="46"/>
        <v>#VALUE!</v>
      </c>
      <c r="BT81" s="185" t="e">
        <f t="shared" si="46"/>
        <v>#VALUE!</v>
      </c>
      <c r="BU81" s="119"/>
    </row>
    <row r="82" spans="1:73" ht="18" customHeight="1" x14ac:dyDescent="0.25">
      <c r="A82" s="117"/>
      <c r="B82" s="151" t="e">
        <f t="shared" si="42"/>
        <v>#VALUE!</v>
      </c>
      <c r="C82" s="118"/>
      <c r="D82" s="233" t="e">
        <f t="shared" si="47"/>
        <v>#VALUE!</v>
      </c>
      <c r="E82" s="233" t="e">
        <f t="shared" si="48"/>
        <v>#VALUE!</v>
      </c>
      <c r="F82" s="233" t="e">
        <f t="shared" si="49"/>
        <v>#VALUE!</v>
      </c>
      <c r="G82" s="118"/>
      <c r="H82" s="181" t="e">
        <f t="shared" si="50"/>
        <v>#VALUE!</v>
      </c>
      <c r="I82" s="145" t="e">
        <f t="shared" si="51"/>
        <v>#VALUE!</v>
      </c>
      <c r="J82" s="145" t="e">
        <f t="shared" si="52"/>
        <v>#VALUE!</v>
      </c>
      <c r="K82" s="118"/>
      <c r="L82" s="187" t="e">
        <f t="shared" si="28"/>
        <v>#VALUE!</v>
      </c>
      <c r="M82" s="185" t="e">
        <f t="shared" si="53"/>
        <v>#VALUE!</v>
      </c>
      <c r="N82" s="145" t="e">
        <f t="shared" si="53"/>
        <v>#VALUE!</v>
      </c>
      <c r="O82" s="145" t="e">
        <f t="shared" si="53"/>
        <v>#VALUE!</v>
      </c>
      <c r="P82" s="145" t="e">
        <f t="shared" si="53"/>
        <v>#VALUE!</v>
      </c>
      <c r="Q82" s="145" t="e">
        <f t="shared" si="53"/>
        <v>#VALUE!</v>
      </c>
      <c r="R82" s="145" t="e">
        <f t="shared" si="53"/>
        <v>#VALUE!</v>
      </c>
      <c r="S82" s="145" t="e">
        <f t="shared" si="53"/>
        <v>#VALUE!</v>
      </c>
      <c r="T82" s="145" t="e">
        <f t="shared" si="53"/>
        <v>#VALUE!</v>
      </c>
      <c r="U82" s="145" t="e">
        <f t="shared" si="53"/>
        <v>#VALUE!</v>
      </c>
      <c r="V82" s="145" t="e">
        <f t="shared" si="53"/>
        <v>#VALUE!</v>
      </c>
      <c r="W82" s="145" t="e">
        <f t="shared" si="53"/>
        <v>#VALUE!</v>
      </c>
      <c r="X82" s="145" t="e">
        <f t="shared" si="53"/>
        <v>#VALUE!</v>
      </c>
      <c r="Y82" s="145" t="e">
        <f t="shared" si="53"/>
        <v>#VALUE!</v>
      </c>
      <c r="Z82" s="145" t="e">
        <f t="shared" si="53"/>
        <v>#VALUE!</v>
      </c>
      <c r="AA82" s="145" t="e">
        <f t="shared" si="53"/>
        <v>#VALUE!</v>
      </c>
      <c r="AB82" s="145" t="e">
        <f t="shared" si="43"/>
        <v>#VALUE!</v>
      </c>
      <c r="AC82" s="145" t="e">
        <f t="shared" si="43"/>
        <v>#VALUE!</v>
      </c>
      <c r="AD82" s="145" t="e">
        <f t="shared" si="43"/>
        <v>#VALUE!</v>
      </c>
      <c r="AE82" s="145" t="e">
        <f t="shared" si="43"/>
        <v>#VALUE!</v>
      </c>
      <c r="AF82" s="145" t="e">
        <f t="shared" si="43"/>
        <v>#VALUE!</v>
      </c>
      <c r="AG82" s="145" t="e">
        <f t="shared" si="43"/>
        <v>#VALUE!</v>
      </c>
      <c r="AH82" s="145" t="e">
        <f t="shared" si="43"/>
        <v>#VALUE!</v>
      </c>
      <c r="AI82" s="145" t="e">
        <f t="shared" si="43"/>
        <v>#VALUE!</v>
      </c>
      <c r="AJ82" s="145" t="e">
        <f t="shared" si="43"/>
        <v>#VALUE!</v>
      </c>
      <c r="AK82" s="145" t="e">
        <f t="shared" si="43"/>
        <v>#VALUE!</v>
      </c>
      <c r="AL82" s="145" t="e">
        <f t="shared" si="43"/>
        <v>#VALUE!</v>
      </c>
      <c r="AM82" s="145" t="e">
        <f t="shared" si="43"/>
        <v>#VALUE!</v>
      </c>
      <c r="AN82" s="145" t="e">
        <f t="shared" si="43"/>
        <v>#VALUE!</v>
      </c>
      <c r="AO82" s="145" t="e">
        <f t="shared" si="43"/>
        <v>#VALUE!</v>
      </c>
      <c r="AP82" s="145" t="e">
        <f t="shared" si="43"/>
        <v>#VALUE!</v>
      </c>
      <c r="AQ82" s="146"/>
      <c r="AR82" s="181" t="e">
        <f t="shared" si="44"/>
        <v>#VALUE!</v>
      </c>
      <c r="AS82" s="145" t="e">
        <f t="shared" si="54"/>
        <v>#VALUE!</v>
      </c>
      <c r="AT82" s="145" t="e">
        <f t="shared" si="55"/>
        <v>#VALUE!</v>
      </c>
      <c r="AU82" s="118"/>
      <c r="AV82" s="187" t="e">
        <f t="shared" si="29"/>
        <v>#VALUE!</v>
      </c>
      <c r="AW82" s="185" t="e">
        <f t="shared" si="56"/>
        <v>#VALUE!</v>
      </c>
      <c r="AX82" s="185" t="e">
        <f t="shared" si="56"/>
        <v>#VALUE!</v>
      </c>
      <c r="AY82" s="185" t="e">
        <f t="shared" si="56"/>
        <v>#VALUE!</v>
      </c>
      <c r="AZ82" s="185" t="e">
        <f t="shared" si="56"/>
        <v>#VALUE!</v>
      </c>
      <c r="BA82" s="185" t="e">
        <f t="shared" si="56"/>
        <v>#VALUE!</v>
      </c>
      <c r="BB82" s="185" t="e">
        <f t="shared" si="56"/>
        <v>#VALUE!</v>
      </c>
      <c r="BC82" s="185" t="e">
        <f t="shared" si="56"/>
        <v>#VALUE!</v>
      </c>
      <c r="BD82" s="185" t="e">
        <f t="shared" si="56"/>
        <v>#VALUE!</v>
      </c>
      <c r="BE82" s="185" t="e">
        <f t="shared" si="56"/>
        <v>#VALUE!</v>
      </c>
      <c r="BF82" s="146"/>
      <c r="BG82" s="181" t="e">
        <f t="shared" si="45"/>
        <v>#VALUE!</v>
      </c>
      <c r="BH82" s="145" t="e">
        <f t="shared" si="57"/>
        <v>#VALUE!</v>
      </c>
      <c r="BI82" s="145" t="e">
        <f t="shared" si="58"/>
        <v>#VALUE!</v>
      </c>
      <c r="BJ82" s="118"/>
      <c r="BK82" s="187" t="e">
        <f t="shared" si="30"/>
        <v>#VALUE!</v>
      </c>
      <c r="BL82" s="185" t="e">
        <f t="shared" si="46"/>
        <v>#VALUE!</v>
      </c>
      <c r="BM82" s="185" t="e">
        <f t="shared" si="46"/>
        <v>#VALUE!</v>
      </c>
      <c r="BN82" s="185" t="e">
        <f t="shared" si="46"/>
        <v>#VALUE!</v>
      </c>
      <c r="BO82" s="185" t="e">
        <f t="shared" si="46"/>
        <v>#VALUE!</v>
      </c>
      <c r="BP82" s="185" t="e">
        <f t="shared" si="46"/>
        <v>#VALUE!</v>
      </c>
      <c r="BQ82" s="185" t="e">
        <f t="shared" si="46"/>
        <v>#VALUE!</v>
      </c>
      <c r="BR82" s="185" t="e">
        <f t="shared" si="46"/>
        <v>#VALUE!</v>
      </c>
      <c r="BS82" s="185" t="e">
        <f t="shared" si="46"/>
        <v>#VALUE!</v>
      </c>
      <c r="BT82" s="185" t="e">
        <f t="shared" si="46"/>
        <v>#VALUE!</v>
      </c>
      <c r="BU82" s="119"/>
    </row>
    <row r="83" spans="1:73" ht="18" customHeight="1" x14ac:dyDescent="0.25">
      <c r="A83" s="117"/>
      <c r="B83" s="151" t="e">
        <f t="shared" si="42"/>
        <v>#VALUE!</v>
      </c>
      <c r="C83" s="118"/>
      <c r="D83" s="233" t="e">
        <f t="shared" si="47"/>
        <v>#VALUE!</v>
      </c>
      <c r="E83" s="233" t="e">
        <f t="shared" si="48"/>
        <v>#VALUE!</v>
      </c>
      <c r="F83" s="233" t="e">
        <f t="shared" si="49"/>
        <v>#VALUE!</v>
      </c>
      <c r="G83" s="118"/>
      <c r="H83" s="181" t="e">
        <f t="shared" si="50"/>
        <v>#VALUE!</v>
      </c>
      <c r="I83" s="145" t="e">
        <f t="shared" si="51"/>
        <v>#VALUE!</v>
      </c>
      <c r="J83" s="145" t="e">
        <f t="shared" si="52"/>
        <v>#VALUE!</v>
      </c>
      <c r="K83" s="118"/>
      <c r="L83" s="187" t="e">
        <f t="shared" si="28"/>
        <v>#VALUE!</v>
      </c>
      <c r="M83" s="185" t="e">
        <f t="shared" si="53"/>
        <v>#VALUE!</v>
      </c>
      <c r="N83" s="145" t="e">
        <f t="shared" si="53"/>
        <v>#VALUE!</v>
      </c>
      <c r="O83" s="145" t="e">
        <f t="shared" si="53"/>
        <v>#VALUE!</v>
      </c>
      <c r="P83" s="145" t="e">
        <f t="shared" si="53"/>
        <v>#VALUE!</v>
      </c>
      <c r="Q83" s="145" t="e">
        <f t="shared" si="53"/>
        <v>#VALUE!</v>
      </c>
      <c r="R83" s="145" t="e">
        <f t="shared" si="53"/>
        <v>#VALUE!</v>
      </c>
      <c r="S83" s="145" t="e">
        <f t="shared" si="53"/>
        <v>#VALUE!</v>
      </c>
      <c r="T83" s="145" t="e">
        <f t="shared" si="53"/>
        <v>#VALUE!</v>
      </c>
      <c r="U83" s="145" t="e">
        <f t="shared" si="53"/>
        <v>#VALUE!</v>
      </c>
      <c r="V83" s="145" t="e">
        <f t="shared" si="53"/>
        <v>#VALUE!</v>
      </c>
      <c r="W83" s="145" t="e">
        <f t="shared" si="53"/>
        <v>#VALUE!</v>
      </c>
      <c r="X83" s="145" t="e">
        <f t="shared" si="53"/>
        <v>#VALUE!</v>
      </c>
      <c r="Y83" s="145" t="e">
        <f t="shared" si="53"/>
        <v>#VALUE!</v>
      </c>
      <c r="Z83" s="145" t="e">
        <f t="shared" si="53"/>
        <v>#VALUE!</v>
      </c>
      <c r="AA83" s="145" t="e">
        <f t="shared" si="53"/>
        <v>#VALUE!</v>
      </c>
      <c r="AB83" s="145" t="e">
        <f t="shared" si="43"/>
        <v>#VALUE!</v>
      </c>
      <c r="AC83" s="145" t="e">
        <f t="shared" si="43"/>
        <v>#VALUE!</v>
      </c>
      <c r="AD83" s="145" t="e">
        <f t="shared" si="43"/>
        <v>#VALUE!</v>
      </c>
      <c r="AE83" s="145" t="e">
        <f t="shared" si="43"/>
        <v>#VALUE!</v>
      </c>
      <c r="AF83" s="145" t="e">
        <f t="shared" si="43"/>
        <v>#VALUE!</v>
      </c>
      <c r="AG83" s="145" t="e">
        <f t="shared" si="43"/>
        <v>#VALUE!</v>
      </c>
      <c r="AH83" s="145" t="e">
        <f t="shared" si="43"/>
        <v>#VALUE!</v>
      </c>
      <c r="AI83" s="145" t="e">
        <f t="shared" si="43"/>
        <v>#VALUE!</v>
      </c>
      <c r="AJ83" s="145" t="e">
        <f t="shared" si="43"/>
        <v>#VALUE!</v>
      </c>
      <c r="AK83" s="145" t="e">
        <f t="shared" si="43"/>
        <v>#VALUE!</v>
      </c>
      <c r="AL83" s="145" t="e">
        <f t="shared" si="43"/>
        <v>#VALUE!</v>
      </c>
      <c r="AM83" s="145" t="e">
        <f t="shared" si="43"/>
        <v>#VALUE!</v>
      </c>
      <c r="AN83" s="145" t="e">
        <f t="shared" si="43"/>
        <v>#VALUE!</v>
      </c>
      <c r="AO83" s="145" t="e">
        <f t="shared" si="43"/>
        <v>#VALUE!</v>
      </c>
      <c r="AP83" s="145" t="e">
        <f t="shared" si="43"/>
        <v>#VALUE!</v>
      </c>
      <c r="AQ83" s="146"/>
      <c r="AR83" s="181" t="e">
        <f t="shared" si="44"/>
        <v>#VALUE!</v>
      </c>
      <c r="AS83" s="145" t="e">
        <f t="shared" si="54"/>
        <v>#VALUE!</v>
      </c>
      <c r="AT83" s="145" t="e">
        <f t="shared" si="55"/>
        <v>#VALUE!</v>
      </c>
      <c r="AU83" s="118"/>
      <c r="AV83" s="187" t="e">
        <f t="shared" si="29"/>
        <v>#VALUE!</v>
      </c>
      <c r="AW83" s="185" t="e">
        <f t="shared" si="56"/>
        <v>#VALUE!</v>
      </c>
      <c r="AX83" s="185" t="e">
        <f t="shared" si="56"/>
        <v>#VALUE!</v>
      </c>
      <c r="AY83" s="185" t="e">
        <f t="shared" si="56"/>
        <v>#VALUE!</v>
      </c>
      <c r="AZ83" s="185" t="e">
        <f t="shared" si="56"/>
        <v>#VALUE!</v>
      </c>
      <c r="BA83" s="185" t="e">
        <f t="shared" si="56"/>
        <v>#VALUE!</v>
      </c>
      <c r="BB83" s="185" t="e">
        <f t="shared" si="56"/>
        <v>#VALUE!</v>
      </c>
      <c r="BC83" s="185" t="e">
        <f t="shared" si="56"/>
        <v>#VALUE!</v>
      </c>
      <c r="BD83" s="185" t="e">
        <f t="shared" si="56"/>
        <v>#VALUE!</v>
      </c>
      <c r="BE83" s="185" t="e">
        <f t="shared" si="56"/>
        <v>#VALUE!</v>
      </c>
      <c r="BF83" s="146"/>
      <c r="BG83" s="181" t="e">
        <f t="shared" si="45"/>
        <v>#VALUE!</v>
      </c>
      <c r="BH83" s="145" t="e">
        <f t="shared" si="57"/>
        <v>#VALUE!</v>
      </c>
      <c r="BI83" s="145" t="e">
        <f t="shared" si="58"/>
        <v>#VALUE!</v>
      </c>
      <c r="BJ83" s="118"/>
      <c r="BK83" s="187" t="e">
        <f t="shared" si="30"/>
        <v>#VALUE!</v>
      </c>
      <c r="BL83" s="185" t="e">
        <f t="shared" si="46"/>
        <v>#VALUE!</v>
      </c>
      <c r="BM83" s="185" t="e">
        <f t="shared" si="46"/>
        <v>#VALUE!</v>
      </c>
      <c r="BN83" s="185" t="e">
        <f t="shared" si="46"/>
        <v>#VALUE!</v>
      </c>
      <c r="BO83" s="185" t="e">
        <f t="shared" si="46"/>
        <v>#VALUE!</v>
      </c>
      <c r="BP83" s="185" t="e">
        <f t="shared" si="46"/>
        <v>#VALUE!</v>
      </c>
      <c r="BQ83" s="185" t="e">
        <f t="shared" si="46"/>
        <v>#VALUE!</v>
      </c>
      <c r="BR83" s="185" t="e">
        <f t="shared" si="46"/>
        <v>#VALUE!</v>
      </c>
      <c r="BS83" s="185" t="e">
        <f t="shared" si="46"/>
        <v>#VALUE!</v>
      </c>
      <c r="BT83" s="185" t="e">
        <f t="shared" si="46"/>
        <v>#VALUE!</v>
      </c>
      <c r="BU83" s="119"/>
    </row>
    <row r="84" spans="1:73" ht="18" customHeight="1" x14ac:dyDescent="0.25">
      <c r="A84" s="117"/>
      <c r="B84" s="151" t="e">
        <f t="shared" si="42"/>
        <v>#VALUE!</v>
      </c>
      <c r="C84" s="118"/>
      <c r="D84" s="233" t="e">
        <f t="shared" si="47"/>
        <v>#VALUE!</v>
      </c>
      <c r="E84" s="233" t="e">
        <f t="shared" si="48"/>
        <v>#VALUE!</v>
      </c>
      <c r="F84" s="233" t="e">
        <f t="shared" si="49"/>
        <v>#VALUE!</v>
      </c>
      <c r="G84" s="118"/>
      <c r="H84" s="181" t="e">
        <f t="shared" si="50"/>
        <v>#VALUE!</v>
      </c>
      <c r="I84" s="145" t="e">
        <f t="shared" si="51"/>
        <v>#VALUE!</v>
      </c>
      <c r="J84" s="145" t="e">
        <f t="shared" si="52"/>
        <v>#VALUE!</v>
      </c>
      <c r="K84" s="118"/>
      <c r="L84" s="187" t="e">
        <f t="shared" si="28"/>
        <v>#VALUE!</v>
      </c>
      <c r="M84" s="185" t="e">
        <f t="shared" si="53"/>
        <v>#VALUE!</v>
      </c>
      <c r="N84" s="145" t="e">
        <f t="shared" si="53"/>
        <v>#VALUE!</v>
      </c>
      <c r="O84" s="145" t="e">
        <f t="shared" si="53"/>
        <v>#VALUE!</v>
      </c>
      <c r="P84" s="145" t="e">
        <f t="shared" si="53"/>
        <v>#VALUE!</v>
      </c>
      <c r="Q84" s="145" t="e">
        <f t="shared" si="53"/>
        <v>#VALUE!</v>
      </c>
      <c r="R84" s="145" t="e">
        <f t="shared" si="53"/>
        <v>#VALUE!</v>
      </c>
      <c r="S84" s="145" t="e">
        <f t="shared" si="53"/>
        <v>#VALUE!</v>
      </c>
      <c r="T84" s="145" t="e">
        <f t="shared" si="53"/>
        <v>#VALUE!</v>
      </c>
      <c r="U84" s="145" t="e">
        <f t="shared" si="53"/>
        <v>#VALUE!</v>
      </c>
      <c r="V84" s="145" t="e">
        <f t="shared" si="53"/>
        <v>#VALUE!</v>
      </c>
      <c r="W84" s="145" t="e">
        <f t="shared" si="53"/>
        <v>#VALUE!</v>
      </c>
      <c r="X84" s="145" t="e">
        <f t="shared" si="53"/>
        <v>#VALUE!</v>
      </c>
      <c r="Y84" s="145" t="e">
        <f t="shared" si="53"/>
        <v>#VALUE!</v>
      </c>
      <c r="Z84" s="145" t="e">
        <f t="shared" si="53"/>
        <v>#VALUE!</v>
      </c>
      <c r="AA84" s="145" t="e">
        <f t="shared" si="53"/>
        <v>#VALUE!</v>
      </c>
      <c r="AB84" s="145" t="e">
        <f t="shared" si="43"/>
        <v>#VALUE!</v>
      </c>
      <c r="AC84" s="145" t="e">
        <f t="shared" si="43"/>
        <v>#VALUE!</v>
      </c>
      <c r="AD84" s="145" t="e">
        <f t="shared" si="43"/>
        <v>#VALUE!</v>
      </c>
      <c r="AE84" s="145" t="e">
        <f t="shared" si="43"/>
        <v>#VALUE!</v>
      </c>
      <c r="AF84" s="145" t="e">
        <f t="shared" si="43"/>
        <v>#VALUE!</v>
      </c>
      <c r="AG84" s="145" t="e">
        <f t="shared" si="43"/>
        <v>#VALUE!</v>
      </c>
      <c r="AH84" s="145" t="e">
        <f t="shared" si="43"/>
        <v>#VALUE!</v>
      </c>
      <c r="AI84" s="145" t="e">
        <f t="shared" si="43"/>
        <v>#VALUE!</v>
      </c>
      <c r="AJ84" s="145" t="e">
        <f t="shared" si="43"/>
        <v>#VALUE!</v>
      </c>
      <c r="AK84" s="145" t="e">
        <f t="shared" si="43"/>
        <v>#VALUE!</v>
      </c>
      <c r="AL84" s="145" t="e">
        <f t="shared" si="43"/>
        <v>#VALUE!</v>
      </c>
      <c r="AM84" s="145" t="e">
        <f t="shared" si="43"/>
        <v>#VALUE!</v>
      </c>
      <c r="AN84" s="145" t="e">
        <f t="shared" si="43"/>
        <v>#VALUE!</v>
      </c>
      <c r="AO84" s="145" t="e">
        <f t="shared" si="43"/>
        <v>#VALUE!</v>
      </c>
      <c r="AP84" s="145" t="e">
        <f t="shared" si="43"/>
        <v>#VALUE!</v>
      </c>
      <c r="AQ84" s="146"/>
      <c r="AR84" s="181" t="e">
        <f t="shared" si="44"/>
        <v>#VALUE!</v>
      </c>
      <c r="AS84" s="145" t="e">
        <f t="shared" si="54"/>
        <v>#VALUE!</v>
      </c>
      <c r="AT84" s="145" t="e">
        <f t="shared" si="55"/>
        <v>#VALUE!</v>
      </c>
      <c r="AU84" s="118"/>
      <c r="AV84" s="187" t="e">
        <f t="shared" si="29"/>
        <v>#VALUE!</v>
      </c>
      <c r="AW84" s="185" t="e">
        <f t="shared" si="56"/>
        <v>#VALUE!</v>
      </c>
      <c r="AX84" s="185" t="e">
        <f t="shared" si="56"/>
        <v>#VALUE!</v>
      </c>
      <c r="AY84" s="185" t="e">
        <f t="shared" si="56"/>
        <v>#VALUE!</v>
      </c>
      <c r="AZ84" s="185" t="e">
        <f t="shared" si="56"/>
        <v>#VALUE!</v>
      </c>
      <c r="BA84" s="185" t="e">
        <f t="shared" si="56"/>
        <v>#VALUE!</v>
      </c>
      <c r="BB84" s="185" t="e">
        <f t="shared" si="56"/>
        <v>#VALUE!</v>
      </c>
      <c r="BC84" s="185" t="e">
        <f t="shared" si="56"/>
        <v>#VALUE!</v>
      </c>
      <c r="BD84" s="185" t="e">
        <f t="shared" si="56"/>
        <v>#VALUE!</v>
      </c>
      <c r="BE84" s="185" t="e">
        <f t="shared" si="56"/>
        <v>#VALUE!</v>
      </c>
      <c r="BF84" s="146"/>
      <c r="BG84" s="181" t="e">
        <f t="shared" si="45"/>
        <v>#VALUE!</v>
      </c>
      <c r="BH84" s="145" t="e">
        <f t="shared" si="57"/>
        <v>#VALUE!</v>
      </c>
      <c r="BI84" s="145" t="e">
        <f t="shared" si="58"/>
        <v>#VALUE!</v>
      </c>
      <c r="BJ84" s="118"/>
      <c r="BK84" s="187" t="e">
        <f t="shared" si="30"/>
        <v>#VALUE!</v>
      </c>
      <c r="BL84" s="185" t="e">
        <f t="shared" si="46"/>
        <v>#VALUE!</v>
      </c>
      <c r="BM84" s="185" t="e">
        <f t="shared" si="46"/>
        <v>#VALUE!</v>
      </c>
      <c r="BN84" s="185" t="e">
        <f t="shared" si="46"/>
        <v>#VALUE!</v>
      </c>
      <c r="BO84" s="185" t="e">
        <f t="shared" si="46"/>
        <v>#VALUE!</v>
      </c>
      <c r="BP84" s="185" t="e">
        <f t="shared" si="46"/>
        <v>#VALUE!</v>
      </c>
      <c r="BQ84" s="185" t="e">
        <f t="shared" si="46"/>
        <v>#VALUE!</v>
      </c>
      <c r="BR84" s="185" t="e">
        <f t="shared" si="46"/>
        <v>#VALUE!</v>
      </c>
      <c r="BS84" s="185" t="e">
        <f t="shared" si="46"/>
        <v>#VALUE!</v>
      </c>
      <c r="BT84" s="185" t="e">
        <f t="shared" si="46"/>
        <v>#VALUE!</v>
      </c>
      <c r="BU84" s="119"/>
    </row>
    <row r="85" spans="1:73" ht="18" customHeight="1" x14ac:dyDescent="0.25">
      <c r="A85" s="117"/>
      <c r="B85" s="151" t="e">
        <f>DATE(YEAR(B84),MONTH(B84)+1,DAY(B84))</f>
        <v>#VALUE!</v>
      </c>
      <c r="C85" s="118"/>
      <c r="D85" s="233" t="e">
        <f t="shared" si="47"/>
        <v>#VALUE!</v>
      </c>
      <c r="E85" s="233" t="e">
        <f t="shared" si="48"/>
        <v>#VALUE!</v>
      </c>
      <c r="F85" s="233" t="e">
        <f t="shared" si="49"/>
        <v>#VALUE!</v>
      </c>
      <c r="G85" s="118"/>
      <c r="H85" s="181" t="e">
        <f t="shared" si="50"/>
        <v>#VALUE!</v>
      </c>
      <c r="I85" s="145" t="e">
        <f t="shared" si="51"/>
        <v>#VALUE!</v>
      </c>
      <c r="J85" s="145" t="e">
        <f t="shared" si="52"/>
        <v>#VALUE!</v>
      </c>
      <c r="K85" s="118"/>
      <c r="L85" s="187" t="e">
        <f t="shared" si="28"/>
        <v>#VALUE!</v>
      </c>
      <c r="M85" s="185" t="e">
        <f t="shared" si="53"/>
        <v>#VALUE!</v>
      </c>
      <c r="N85" s="145" t="e">
        <f t="shared" si="53"/>
        <v>#VALUE!</v>
      </c>
      <c r="O85" s="145" t="e">
        <f t="shared" si="53"/>
        <v>#VALUE!</v>
      </c>
      <c r="P85" s="145" t="e">
        <f t="shared" si="53"/>
        <v>#VALUE!</v>
      </c>
      <c r="Q85" s="145" t="e">
        <f t="shared" si="53"/>
        <v>#VALUE!</v>
      </c>
      <c r="R85" s="145" t="e">
        <f t="shared" si="53"/>
        <v>#VALUE!</v>
      </c>
      <c r="S85" s="145" t="e">
        <f t="shared" si="53"/>
        <v>#VALUE!</v>
      </c>
      <c r="T85" s="145" t="e">
        <f t="shared" si="53"/>
        <v>#VALUE!</v>
      </c>
      <c r="U85" s="145" t="e">
        <f t="shared" si="53"/>
        <v>#VALUE!</v>
      </c>
      <c r="V85" s="145" t="e">
        <f t="shared" si="53"/>
        <v>#VALUE!</v>
      </c>
      <c r="W85" s="145" t="e">
        <f t="shared" si="53"/>
        <v>#VALUE!</v>
      </c>
      <c r="X85" s="145" t="e">
        <f t="shared" si="53"/>
        <v>#VALUE!</v>
      </c>
      <c r="Y85" s="145" t="e">
        <f t="shared" si="53"/>
        <v>#VALUE!</v>
      </c>
      <c r="Z85" s="145" t="e">
        <f t="shared" si="53"/>
        <v>#VALUE!</v>
      </c>
      <c r="AA85" s="145" t="e">
        <f t="shared" si="53"/>
        <v>#VALUE!</v>
      </c>
      <c r="AB85" s="145" t="e">
        <f t="shared" si="43"/>
        <v>#VALUE!</v>
      </c>
      <c r="AC85" s="145" t="e">
        <f t="shared" si="43"/>
        <v>#VALUE!</v>
      </c>
      <c r="AD85" s="145" t="e">
        <f t="shared" si="43"/>
        <v>#VALUE!</v>
      </c>
      <c r="AE85" s="145" t="e">
        <f t="shared" si="43"/>
        <v>#VALUE!</v>
      </c>
      <c r="AF85" s="145" t="e">
        <f t="shared" si="43"/>
        <v>#VALUE!</v>
      </c>
      <c r="AG85" s="145" t="e">
        <f t="shared" si="43"/>
        <v>#VALUE!</v>
      </c>
      <c r="AH85" s="145" t="e">
        <f t="shared" si="43"/>
        <v>#VALUE!</v>
      </c>
      <c r="AI85" s="145" t="e">
        <f t="shared" si="43"/>
        <v>#VALUE!</v>
      </c>
      <c r="AJ85" s="145" t="e">
        <f t="shared" si="43"/>
        <v>#VALUE!</v>
      </c>
      <c r="AK85" s="145" t="e">
        <f t="shared" si="43"/>
        <v>#VALUE!</v>
      </c>
      <c r="AL85" s="145" t="e">
        <f t="shared" si="43"/>
        <v>#VALUE!</v>
      </c>
      <c r="AM85" s="145" t="e">
        <f t="shared" si="43"/>
        <v>#VALUE!</v>
      </c>
      <c r="AN85" s="145" t="e">
        <f t="shared" si="43"/>
        <v>#VALUE!</v>
      </c>
      <c r="AO85" s="145" t="e">
        <f t="shared" si="43"/>
        <v>#VALUE!</v>
      </c>
      <c r="AP85" s="145" t="e">
        <f t="shared" si="43"/>
        <v>#VALUE!</v>
      </c>
      <c r="AQ85" s="146"/>
      <c r="AR85" s="181" t="e">
        <f t="shared" si="44"/>
        <v>#VALUE!</v>
      </c>
      <c r="AS85" s="145" t="e">
        <f t="shared" si="54"/>
        <v>#VALUE!</v>
      </c>
      <c r="AT85" s="145" t="e">
        <f t="shared" si="55"/>
        <v>#VALUE!</v>
      </c>
      <c r="AU85" s="118"/>
      <c r="AV85" s="187" t="e">
        <f t="shared" si="29"/>
        <v>#VALUE!</v>
      </c>
      <c r="AW85" s="185" t="e">
        <f t="shared" si="56"/>
        <v>#VALUE!</v>
      </c>
      <c r="AX85" s="185" t="e">
        <f t="shared" si="56"/>
        <v>#VALUE!</v>
      </c>
      <c r="AY85" s="185" t="e">
        <f t="shared" si="56"/>
        <v>#VALUE!</v>
      </c>
      <c r="AZ85" s="185" t="e">
        <f t="shared" si="56"/>
        <v>#VALUE!</v>
      </c>
      <c r="BA85" s="185" t="e">
        <f t="shared" si="56"/>
        <v>#VALUE!</v>
      </c>
      <c r="BB85" s="185" t="e">
        <f t="shared" si="56"/>
        <v>#VALUE!</v>
      </c>
      <c r="BC85" s="185" t="e">
        <f t="shared" si="56"/>
        <v>#VALUE!</v>
      </c>
      <c r="BD85" s="185" t="e">
        <f t="shared" si="56"/>
        <v>#VALUE!</v>
      </c>
      <c r="BE85" s="185" t="e">
        <f t="shared" si="56"/>
        <v>#VALUE!</v>
      </c>
      <c r="BF85" s="146"/>
      <c r="BG85" s="181" t="e">
        <f t="shared" si="45"/>
        <v>#VALUE!</v>
      </c>
      <c r="BH85" s="145" t="e">
        <f t="shared" si="57"/>
        <v>#VALUE!</v>
      </c>
      <c r="BI85" s="145" t="e">
        <f t="shared" si="58"/>
        <v>#VALUE!</v>
      </c>
      <c r="BJ85" s="118"/>
      <c r="BK85" s="187" t="e">
        <f t="shared" si="30"/>
        <v>#VALUE!</v>
      </c>
      <c r="BL85" s="185" t="e">
        <f t="shared" si="46"/>
        <v>#VALUE!</v>
      </c>
      <c r="BM85" s="185" t="e">
        <f t="shared" si="46"/>
        <v>#VALUE!</v>
      </c>
      <c r="BN85" s="185" t="e">
        <f t="shared" si="46"/>
        <v>#VALUE!</v>
      </c>
      <c r="BO85" s="185" t="e">
        <f t="shared" si="46"/>
        <v>#VALUE!</v>
      </c>
      <c r="BP85" s="185" t="e">
        <f t="shared" si="46"/>
        <v>#VALUE!</v>
      </c>
      <c r="BQ85" s="185" t="e">
        <f t="shared" si="46"/>
        <v>#VALUE!</v>
      </c>
      <c r="BR85" s="185" t="e">
        <f t="shared" si="46"/>
        <v>#VALUE!</v>
      </c>
      <c r="BS85" s="185" t="e">
        <f t="shared" si="46"/>
        <v>#VALUE!</v>
      </c>
      <c r="BT85" s="185" t="e">
        <f t="shared" si="46"/>
        <v>#VALUE!</v>
      </c>
      <c r="BU85" s="119"/>
    </row>
    <row r="86" spans="1:73" ht="18" customHeight="1" x14ac:dyDescent="0.25">
      <c r="A86" s="117"/>
      <c r="B86" s="151" t="e">
        <f>DATE(YEAR(B85),MONTH(B85)+1,DAY(B85))</f>
        <v>#VALUE!</v>
      </c>
      <c r="C86" s="118"/>
      <c r="D86" s="233" t="e">
        <f t="shared" si="47"/>
        <v>#VALUE!</v>
      </c>
      <c r="E86" s="233" t="e">
        <f t="shared" si="48"/>
        <v>#VALUE!</v>
      </c>
      <c r="F86" s="233" t="e">
        <f t="shared" si="49"/>
        <v>#VALUE!</v>
      </c>
      <c r="G86" s="118"/>
      <c r="H86" s="181" t="e">
        <f t="shared" si="50"/>
        <v>#VALUE!</v>
      </c>
      <c r="I86" s="145" t="e">
        <f t="shared" si="51"/>
        <v>#VALUE!</v>
      </c>
      <c r="J86" s="145" t="e">
        <f t="shared" si="52"/>
        <v>#VALUE!</v>
      </c>
      <c r="K86" s="118"/>
      <c r="L86" s="187" t="e">
        <f t="shared" si="28"/>
        <v>#VALUE!</v>
      </c>
      <c r="M86" s="185" t="e">
        <f t="shared" si="53"/>
        <v>#VALUE!</v>
      </c>
      <c r="N86" s="145" t="e">
        <f t="shared" si="53"/>
        <v>#VALUE!</v>
      </c>
      <c r="O86" s="145" t="e">
        <f t="shared" si="53"/>
        <v>#VALUE!</v>
      </c>
      <c r="P86" s="145" t="e">
        <f t="shared" si="53"/>
        <v>#VALUE!</v>
      </c>
      <c r="Q86" s="145" t="e">
        <f t="shared" si="53"/>
        <v>#VALUE!</v>
      </c>
      <c r="R86" s="145" t="e">
        <f t="shared" si="53"/>
        <v>#VALUE!</v>
      </c>
      <c r="S86" s="145" t="e">
        <f t="shared" si="53"/>
        <v>#VALUE!</v>
      </c>
      <c r="T86" s="145" t="e">
        <f t="shared" si="53"/>
        <v>#VALUE!</v>
      </c>
      <c r="U86" s="145" t="e">
        <f t="shared" si="53"/>
        <v>#VALUE!</v>
      </c>
      <c r="V86" s="145" t="e">
        <f t="shared" si="53"/>
        <v>#VALUE!</v>
      </c>
      <c r="W86" s="145" t="e">
        <f t="shared" si="53"/>
        <v>#VALUE!</v>
      </c>
      <c r="X86" s="145" t="e">
        <f t="shared" si="53"/>
        <v>#VALUE!</v>
      </c>
      <c r="Y86" s="145" t="e">
        <f t="shared" si="53"/>
        <v>#VALUE!</v>
      </c>
      <c r="Z86" s="145" t="e">
        <f t="shared" si="53"/>
        <v>#VALUE!</v>
      </c>
      <c r="AA86" s="145" t="e">
        <f t="shared" si="53"/>
        <v>#VALUE!</v>
      </c>
      <c r="AB86" s="145" t="e">
        <f t="shared" si="43"/>
        <v>#VALUE!</v>
      </c>
      <c r="AC86" s="145" t="e">
        <f t="shared" si="43"/>
        <v>#VALUE!</v>
      </c>
      <c r="AD86" s="145" t="e">
        <f t="shared" si="43"/>
        <v>#VALUE!</v>
      </c>
      <c r="AE86" s="145" t="e">
        <f t="shared" si="43"/>
        <v>#VALUE!</v>
      </c>
      <c r="AF86" s="145" t="e">
        <f t="shared" si="43"/>
        <v>#VALUE!</v>
      </c>
      <c r="AG86" s="145" t="e">
        <f t="shared" si="43"/>
        <v>#VALUE!</v>
      </c>
      <c r="AH86" s="145" t="e">
        <f t="shared" si="43"/>
        <v>#VALUE!</v>
      </c>
      <c r="AI86" s="145" t="e">
        <f t="shared" si="43"/>
        <v>#VALUE!</v>
      </c>
      <c r="AJ86" s="145" t="e">
        <f t="shared" si="43"/>
        <v>#VALUE!</v>
      </c>
      <c r="AK86" s="145" t="e">
        <f t="shared" si="43"/>
        <v>#VALUE!</v>
      </c>
      <c r="AL86" s="145" t="e">
        <f t="shared" si="43"/>
        <v>#VALUE!</v>
      </c>
      <c r="AM86" s="145" t="e">
        <f t="shared" si="43"/>
        <v>#VALUE!</v>
      </c>
      <c r="AN86" s="145" t="e">
        <f t="shared" si="43"/>
        <v>#VALUE!</v>
      </c>
      <c r="AO86" s="145" t="e">
        <f t="shared" si="43"/>
        <v>#VALUE!</v>
      </c>
      <c r="AP86" s="145" t="e">
        <f t="shared" si="43"/>
        <v>#VALUE!</v>
      </c>
      <c r="AQ86" s="146"/>
      <c r="AR86" s="181" t="e">
        <f t="shared" si="44"/>
        <v>#VALUE!</v>
      </c>
      <c r="AS86" s="145" t="e">
        <f t="shared" si="54"/>
        <v>#VALUE!</v>
      </c>
      <c r="AT86" s="145" t="e">
        <f t="shared" si="55"/>
        <v>#VALUE!</v>
      </c>
      <c r="AU86" s="118"/>
      <c r="AV86" s="187" t="e">
        <f t="shared" si="29"/>
        <v>#VALUE!</v>
      </c>
      <c r="AW86" s="185" t="e">
        <f t="shared" si="56"/>
        <v>#VALUE!</v>
      </c>
      <c r="AX86" s="185" t="e">
        <f t="shared" si="56"/>
        <v>#VALUE!</v>
      </c>
      <c r="AY86" s="185" t="e">
        <f t="shared" si="56"/>
        <v>#VALUE!</v>
      </c>
      <c r="AZ86" s="185" t="e">
        <f t="shared" si="56"/>
        <v>#VALUE!</v>
      </c>
      <c r="BA86" s="185" t="e">
        <f t="shared" si="56"/>
        <v>#VALUE!</v>
      </c>
      <c r="BB86" s="185" t="e">
        <f t="shared" si="56"/>
        <v>#VALUE!</v>
      </c>
      <c r="BC86" s="185" t="e">
        <f t="shared" si="56"/>
        <v>#VALUE!</v>
      </c>
      <c r="BD86" s="185" t="e">
        <f t="shared" si="56"/>
        <v>#VALUE!</v>
      </c>
      <c r="BE86" s="185" t="e">
        <f t="shared" si="56"/>
        <v>#VALUE!</v>
      </c>
      <c r="BF86" s="146"/>
      <c r="BG86" s="181" t="e">
        <f t="shared" si="45"/>
        <v>#VALUE!</v>
      </c>
      <c r="BH86" s="145" t="e">
        <f t="shared" si="57"/>
        <v>#VALUE!</v>
      </c>
      <c r="BI86" s="145" t="e">
        <f t="shared" si="58"/>
        <v>#VALUE!</v>
      </c>
      <c r="BJ86" s="118"/>
      <c r="BK86" s="187" t="e">
        <f t="shared" si="30"/>
        <v>#VALUE!</v>
      </c>
      <c r="BL86" s="185" t="e">
        <f t="shared" si="46"/>
        <v>#VALUE!</v>
      </c>
      <c r="BM86" s="185" t="e">
        <f t="shared" si="46"/>
        <v>#VALUE!</v>
      </c>
      <c r="BN86" s="185" t="e">
        <f t="shared" si="46"/>
        <v>#VALUE!</v>
      </c>
      <c r="BO86" s="185" t="e">
        <f t="shared" si="46"/>
        <v>#VALUE!</v>
      </c>
      <c r="BP86" s="185" t="e">
        <f t="shared" si="46"/>
        <v>#VALUE!</v>
      </c>
      <c r="BQ86" s="185" t="e">
        <f t="shared" si="46"/>
        <v>#VALUE!</v>
      </c>
      <c r="BR86" s="185" t="e">
        <f t="shared" si="46"/>
        <v>#VALUE!</v>
      </c>
      <c r="BS86" s="185" t="e">
        <f t="shared" si="46"/>
        <v>#VALUE!</v>
      </c>
      <c r="BT86" s="185" t="e">
        <f t="shared" si="46"/>
        <v>#VALUE!</v>
      </c>
      <c r="BU86" s="119"/>
    </row>
    <row r="87" spans="1:73" ht="18" customHeight="1" x14ac:dyDescent="0.25">
      <c r="A87" s="117"/>
      <c r="B87" s="151" t="e">
        <f t="shared" ref="B87:B101" si="59">DATE(YEAR(B86),MONTH(B86)+1,DAY(B86))</f>
        <v>#VALUE!</v>
      </c>
      <c r="C87" s="118"/>
      <c r="D87" s="233" t="e">
        <f t="shared" si="47"/>
        <v>#VALUE!</v>
      </c>
      <c r="E87" s="233" t="e">
        <f t="shared" si="48"/>
        <v>#VALUE!</v>
      </c>
      <c r="F87" s="233" t="e">
        <f t="shared" si="49"/>
        <v>#VALUE!</v>
      </c>
      <c r="G87" s="118"/>
      <c r="H87" s="181" t="e">
        <f t="shared" si="50"/>
        <v>#VALUE!</v>
      </c>
      <c r="I87" s="145" t="e">
        <f t="shared" si="51"/>
        <v>#VALUE!</v>
      </c>
      <c r="J87" s="145" t="e">
        <f t="shared" si="52"/>
        <v>#VALUE!</v>
      </c>
      <c r="K87" s="118"/>
      <c r="L87" s="187" t="e">
        <f t="shared" si="28"/>
        <v>#VALUE!</v>
      </c>
      <c r="M87" s="185" t="e">
        <f t="shared" si="53"/>
        <v>#VALUE!</v>
      </c>
      <c r="N87" s="145" t="e">
        <f t="shared" si="53"/>
        <v>#VALUE!</v>
      </c>
      <c r="O87" s="145" t="e">
        <f t="shared" si="53"/>
        <v>#VALUE!</v>
      </c>
      <c r="P87" s="145" t="e">
        <f t="shared" si="53"/>
        <v>#VALUE!</v>
      </c>
      <c r="Q87" s="145" t="e">
        <f t="shared" si="53"/>
        <v>#VALUE!</v>
      </c>
      <c r="R87" s="145" t="e">
        <f t="shared" si="53"/>
        <v>#VALUE!</v>
      </c>
      <c r="S87" s="145" t="e">
        <f t="shared" si="53"/>
        <v>#VALUE!</v>
      </c>
      <c r="T87" s="145" t="e">
        <f t="shared" si="53"/>
        <v>#VALUE!</v>
      </c>
      <c r="U87" s="145" t="e">
        <f t="shared" si="53"/>
        <v>#VALUE!</v>
      </c>
      <c r="V87" s="145" t="e">
        <f t="shared" si="53"/>
        <v>#VALUE!</v>
      </c>
      <c r="W87" s="145" t="e">
        <f t="shared" si="53"/>
        <v>#VALUE!</v>
      </c>
      <c r="X87" s="145" t="e">
        <f t="shared" si="53"/>
        <v>#VALUE!</v>
      </c>
      <c r="Y87" s="145" t="e">
        <f t="shared" si="53"/>
        <v>#VALUE!</v>
      </c>
      <c r="Z87" s="145" t="e">
        <f t="shared" si="53"/>
        <v>#VALUE!</v>
      </c>
      <c r="AA87" s="145" t="e">
        <f t="shared" si="53"/>
        <v>#VALUE!</v>
      </c>
      <c r="AB87" s="145" t="e">
        <f t="shared" si="43"/>
        <v>#VALUE!</v>
      </c>
      <c r="AC87" s="145" t="e">
        <f t="shared" si="43"/>
        <v>#VALUE!</v>
      </c>
      <c r="AD87" s="145" t="e">
        <f t="shared" si="43"/>
        <v>#VALUE!</v>
      </c>
      <c r="AE87" s="145" t="e">
        <f t="shared" si="43"/>
        <v>#VALUE!</v>
      </c>
      <c r="AF87" s="145" t="e">
        <f t="shared" si="43"/>
        <v>#VALUE!</v>
      </c>
      <c r="AG87" s="145" t="e">
        <f t="shared" si="43"/>
        <v>#VALUE!</v>
      </c>
      <c r="AH87" s="145" t="e">
        <f t="shared" si="43"/>
        <v>#VALUE!</v>
      </c>
      <c r="AI87" s="145" t="e">
        <f t="shared" si="43"/>
        <v>#VALUE!</v>
      </c>
      <c r="AJ87" s="145" t="e">
        <f t="shared" si="43"/>
        <v>#VALUE!</v>
      </c>
      <c r="AK87" s="145" t="e">
        <f t="shared" si="43"/>
        <v>#VALUE!</v>
      </c>
      <c r="AL87" s="145" t="e">
        <f t="shared" si="43"/>
        <v>#VALUE!</v>
      </c>
      <c r="AM87" s="145" t="e">
        <f t="shared" si="43"/>
        <v>#VALUE!</v>
      </c>
      <c r="AN87" s="145" t="e">
        <f t="shared" si="43"/>
        <v>#VALUE!</v>
      </c>
      <c r="AO87" s="145" t="e">
        <f t="shared" si="43"/>
        <v>#VALUE!</v>
      </c>
      <c r="AP87" s="145" t="e">
        <f t="shared" si="43"/>
        <v>#VALUE!</v>
      </c>
      <c r="AQ87" s="146"/>
      <c r="AR87" s="181" t="e">
        <f t="shared" si="44"/>
        <v>#VALUE!</v>
      </c>
      <c r="AS87" s="145" t="e">
        <f t="shared" si="54"/>
        <v>#VALUE!</v>
      </c>
      <c r="AT87" s="145" t="e">
        <f t="shared" si="55"/>
        <v>#VALUE!</v>
      </c>
      <c r="AU87" s="118"/>
      <c r="AV87" s="187" t="e">
        <f t="shared" si="29"/>
        <v>#VALUE!</v>
      </c>
      <c r="AW87" s="185" t="e">
        <f t="shared" si="56"/>
        <v>#VALUE!</v>
      </c>
      <c r="AX87" s="185" t="e">
        <f t="shared" si="56"/>
        <v>#VALUE!</v>
      </c>
      <c r="AY87" s="185" t="e">
        <f t="shared" si="56"/>
        <v>#VALUE!</v>
      </c>
      <c r="AZ87" s="185" t="e">
        <f t="shared" si="56"/>
        <v>#VALUE!</v>
      </c>
      <c r="BA87" s="185" t="e">
        <f t="shared" si="56"/>
        <v>#VALUE!</v>
      </c>
      <c r="BB87" s="185" t="e">
        <f t="shared" si="56"/>
        <v>#VALUE!</v>
      </c>
      <c r="BC87" s="185" t="e">
        <f t="shared" si="56"/>
        <v>#VALUE!</v>
      </c>
      <c r="BD87" s="185" t="e">
        <f t="shared" si="56"/>
        <v>#VALUE!</v>
      </c>
      <c r="BE87" s="185" t="e">
        <f t="shared" si="56"/>
        <v>#VALUE!</v>
      </c>
      <c r="BF87" s="146"/>
      <c r="BG87" s="181" t="e">
        <f t="shared" si="45"/>
        <v>#VALUE!</v>
      </c>
      <c r="BH87" s="145" t="e">
        <f t="shared" si="57"/>
        <v>#VALUE!</v>
      </c>
      <c r="BI87" s="145" t="e">
        <f t="shared" si="58"/>
        <v>#VALUE!</v>
      </c>
      <c r="BJ87" s="118"/>
      <c r="BK87" s="187" t="e">
        <f t="shared" si="30"/>
        <v>#VALUE!</v>
      </c>
      <c r="BL87" s="185" t="e">
        <f t="shared" si="46"/>
        <v>#VALUE!</v>
      </c>
      <c r="BM87" s="185" t="e">
        <f t="shared" si="46"/>
        <v>#VALUE!</v>
      </c>
      <c r="BN87" s="185" t="e">
        <f t="shared" si="46"/>
        <v>#VALUE!</v>
      </c>
      <c r="BO87" s="185" t="e">
        <f t="shared" si="46"/>
        <v>#VALUE!</v>
      </c>
      <c r="BP87" s="185" t="e">
        <f t="shared" si="46"/>
        <v>#VALUE!</v>
      </c>
      <c r="BQ87" s="185" t="e">
        <f t="shared" si="46"/>
        <v>#VALUE!</v>
      </c>
      <c r="BR87" s="185" t="e">
        <f t="shared" si="46"/>
        <v>#VALUE!</v>
      </c>
      <c r="BS87" s="185" t="e">
        <f t="shared" si="46"/>
        <v>#VALUE!</v>
      </c>
      <c r="BT87" s="185" t="e">
        <f t="shared" si="46"/>
        <v>#VALUE!</v>
      </c>
      <c r="BU87" s="119"/>
    </row>
    <row r="88" spans="1:73" ht="18" customHeight="1" x14ac:dyDescent="0.25">
      <c r="A88" s="117"/>
      <c r="B88" s="151" t="e">
        <f t="shared" si="59"/>
        <v>#VALUE!</v>
      </c>
      <c r="C88" s="118"/>
      <c r="D88" s="233" t="e">
        <f t="shared" si="47"/>
        <v>#VALUE!</v>
      </c>
      <c r="E88" s="233" t="e">
        <f t="shared" si="48"/>
        <v>#VALUE!</v>
      </c>
      <c r="F88" s="233" t="e">
        <f t="shared" si="49"/>
        <v>#VALUE!</v>
      </c>
      <c r="G88" s="118"/>
      <c r="H88" s="181" t="e">
        <f t="shared" si="50"/>
        <v>#VALUE!</v>
      </c>
      <c r="I88" s="145" t="e">
        <f t="shared" si="51"/>
        <v>#VALUE!</v>
      </c>
      <c r="J88" s="145" t="e">
        <f t="shared" si="52"/>
        <v>#VALUE!</v>
      </c>
      <c r="K88" s="118"/>
      <c r="L88" s="187" t="e">
        <f t="shared" si="28"/>
        <v>#VALUE!</v>
      </c>
      <c r="M88" s="185" t="e">
        <f t="shared" si="53"/>
        <v>#VALUE!</v>
      </c>
      <c r="N88" s="145" t="e">
        <f t="shared" si="53"/>
        <v>#VALUE!</v>
      </c>
      <c r="O88" s="145" t="e">
        <f t="shared" si="53"/>
        <v>#VALUE!</v>
      </c>
      <c r="P88" s="145" t="e">
        <f t="shared" si="53"/>
        <v>#VALUE!</v>
      </c>
      <c r="Q88" s="145" t="e">
        <f t="shared" si="53"/>
        <v>#VALUE!</v>
      </c>
      <c r="R88" s="145" t="e">
        <f t="shared" si="53"/>
        <v>#VALUE!</v>
      </c>
      <c r="S88" s="145" t="e">
        <f t="shared" si="53"/>
        <v>#VALUE!</v>
      </c>
      <c r="T88" s="145" t="e">
        <f t="shared" si="53"/>
        <v>#VALUE!</v>
      </c>
      <c r="U88" s="145" t="e">
        <f t="shared" si="53"/>
        <v>#VALUE!</v>
      </c>
      <c r="V88" s="145" t="e">
        <f t="shared" si="53"/>
        <v>#VALUE!</v>
      </c>
      <c r="W88" s="145" t="e">
        <f t="shared" si="53"/>
        <v>#VALUE!</v>
      </c>
      <c r="X88" s="145" t="e">
        <f t="shared" si="53"/>
        <v>#VALUE!</v>
      </c>
      <c r="Y88" s="145" t="e">
        <f t="shared" si="53"/>
        <v>#VALUE!</v>
      </c>
      <c r="Z88" s="145" t="e">
        <f t="shared" si="53"/>
        <v>#VALUE!</v>
      </c>
      <c r="AA88" s="145" t="e">
        <f t="shared" si="53"/>
        <v>#VALUE!</v>
      </c>
      <c r="AB88" s="145" t="e">
        <f t="shared" si="43"/>
        <v>#VALUE!</v>
      </c>
      <c r="AC88" s="145" t="e">
        <f t="shared" si="43"/>
        <v>#VALUE!</v>
      </c>
      <c r="AD88" s="145" t="e">
        <f t="shared" si="43"/>
        <v>#VALUE!</v>
      </c>
      <c r="AE88" s="145" t="e">
        <f t="shared" si="43"/>
        <v>#VALUE!</v>
      </c>
      <c r="AF88" s="145" t="e">
        <f t="shared" si="43"/>
        <v>#VALUE!</v>
      </c>
      <c r="AG88" s="145" t="e">
        <f t="shared" si="43"/>
        <v>#VALUE!</v>
      </c>
      <c r="AH88" s="145" t="e">
        <f t="shared" si="43"/>
        <v>#VALUE!</v>
      </c>
      <c r="AI88" s="145" t="e">
        <f t="shared" si="43"/>
        <v>#VALUE!</v>
      </c>
      <c r="AJ88" s="145" t="e">
        <f t="shared" si="43"/>
        <v>#VALUE!</v>
      </c>
      <c r="AK88" s="145" t="e">
        <f t="shared" si="43"/>
        <v>#VALUE!</v>
      </c>
      <c r="AL88" s="145" t="e">
        <f t="shared" si="43"/>
        <v>#VALUE!</v>
      </c>
      <c r="AM88" s="145" t="e">
        <f t="shared" si="43"/>
        <v>#VALUE!</v>
      </c>
      <c r="AN88" s="145" t="e">
        <f t="shared" si="43"/>
        <v>#VALUE!</v>
      </c>
      <c r="AO88" s="145" t="e">
        <f t="shared" si="43"/>
        <v>#VALUE!</v>
      </c>
      <c r="AP88" s="145" t="e">
        <f t="shared" si="43"/>
        <v>#VALUE!</v>
      </c>
      <c r="AQ88" s="146"/>
      <c r="AR88" s="181" t="e">
        <f t="shared" si="44"/>
        <v>#VALUE!</v>
      </c>
      <c r="AS88" s="145" t="e">
        <f t="shared" si="54"/>
        <v>#VALUE!</v>
      </c>
      <c r="AT88" s="145" t="e">
        <f t="shared" si="55"/>
        <v>#VALUE!</v>
      </c>
      <c r="AU88" s="118"/>
      <c r="AV88" s="187" t="e">
        <f t="shared" si="29"/>
        <v>#VALUE!</v>
      </c>
      <c r="AW88" s="185" t="e">
        <f t="shared" si="56"/>
        <v>#VALUE!</v>
      </c>
      <c r="AX88" s="185" t="e">
        <f t="shared" si="56"/>
        <v>#VALUE!</v>
      </c>
      <c r="AY88" s="185" t="e">
        <f t="shared" si="56"/>
        <v>#VALUE!</v>
      </c>
      <c r="AZ88" s="185" t="e">
        <f t="shared" si="56"/>
        <v>#VALUE!</v>
      </c>
      <c r="BA88" s="185" t="e">
        <f t="shared" si="56"/>
        <v>#VALUE!</v>
      </c>
      <c r="BB88" s="185" t="e">
        <f t="shared" si="56"/>
        <v>#VALUE!</v>
      </c>
      <c r="BC88" s="185" t="e">
        <f t="shared" si="56"/>
        <v>#VALUE!</v>
      </c>
      <c r="BD88" s="185" t="e">
        <f t="shared" si="56"/>
        <v>#VALUE!</v>
      </c>
      <c r="BE88" s="185" t="e">
        <f t="shared" si="56"/>
        <v>#VALUE!</v>
      </c>
      <c r="BF88" s="146"/>
      <c r="BG88" s="181" t="e">
        <f t="shared" si="45"/>
        <v>#VALUE!</v>
      </c>
      <c r="BH88" s="145" t="e">
        <f t="shared" si="57"/>
        <v>#VALUE!</v>
      </c>
      <c r="BI88" s="145" t="e">
        <f t="shared" si="58"/>
        <v>#VALUE!</v>
      </c>
      <c r="BJ88" s="118"/>
      <c r="BK88" s="187" t="e">
        <f t="shared" si="30"/>
        <v>#VALUE!</v>
      </c>
      <c r="BL88" s="185" t="e">
        <f t="shared" si="46"/>
        <v>#VALUE!</v>
      </c>
      <c r="BM88" s="185" t="e">
        <f t="shared" si="46"/>
        <v>#VALUE!</v>
      </c>
      <c r="BN88" s="185" t="e">
        <f t="shared" si="46"/>
        <v>#VALUE!</v>
      </c>
      <c r="BO88" s="185" t="e">
        <f t="shared" si="46"/>
        <v>#VALUE!</v>
      </c>
      <c r="BP88" s="185" t="e">
        <f t="shared" si="46"/>
        <v>#VALUE!</v>
      </c>
      <c r="BQ88" s="185" t="e">
        <f t="shared" si="46"/>
        <v>#VALUE!</v>
      </c>
      <c r="BR88" s="185" t="e">
        <f t="shared" si="46"/>
        <v>#VALUE!</v>
      </c>
      <c r="BS88" s="185" t="e">
        <f t="shared" si="46"/>
        <v>#VALUE!</v>
      </c>
      <c r="BT88" s="185" t="e">
        <f t="shared" si="46"/>
        <v>#VALUE!</v>
      </c>
      <c r="BU88" s="119"/>
    </row>
    <row r="89" spans="1:73" ht="18" customHeight="1" x14ac:dyDescent="0.25">
      <c r="A89" s="117"/>
      <c r="B89" s="151" t="e">
        <f t="shared" si="59"/>
        <v>#VALUE!</v>
      </c>
      <c r="C89" s="118"/>
      <c r="D89" s="233" t="e">
        <f t="shared" si="47"/>
        <v>#VALUE!</v>
      </c>
      <c r="E89" s="233" t="e">
        <f t="shared" si="48"/>
        <v>#VALUE!</v>
      </c>
      <c r="F89" s="233" t="e">
        <f t="shared" si="49"/>
        <v>#VALUE!</v>
      </c>
      <c r="G89" s="118"/>
      <c r="H89" s="181" t="e">
        <f t="shared" si="50"/>
        <v>#VALUE!</v>
      </c>
      <c r="I89" s="145" t="e">
        <f t="shared" si="51"/>
        <v>#VALUE!</v>
      </c>
      <c r="J89" s="145" t="e">
        <f t="shared" si="52"/>
        <v>#VALUE!</v>
      </c>
      <c r="K89" s="118"/>
      <c r="L89" s="187" t="e">
        <f t="shared" si="28"/>
        <v>#VALUE!</v>
      </c>
      <c r="M89" s="185" t="e">
        <f t="shared" si="53"/>
        <v>#VALUE!</v>
      </c>
      <c r="N89" s="145" t="e">
        <f t="shared" si="53"/>
        <v>#VALUE!</v>
      </c>
      <c r="O89" s="145" t="e">
        <f t="shared" si="53"/>
        <v>#VALUE!</v>
      </c>
      <c r="P89" s="145" t="e">
        <f t="shared" si="53"/>
        <v>#VALUE!</v>
      </c>
      <c r="Q89" s="145" t="e">
        <f t="shared" si="53"/>
        <v>#VALUE!</v>
      </c>
      <c r="R89" s="145" t="e">
        <f t="shared" si="53"/>
        <v>#VALUE!</v>
      </c>
      <c r="S89" s="145" t="e">
        <f t="shared" si="53"/>
        <v>#VALUE!</v>
      </c>
      <c r="T89" s="145" t="e">
        <f t="shared" si="53"/>
        <v>#VALUE!</v>
      </c>
      <c r="U89" s="145" t="e">
        <f t="shared" si="53"/>
        <v>#VALUE!</v>
      </c>
      <c r="V89" s="145" t="e">
        <f t="shared" si="53"/>
        <v>#VALUE!</v>
      </c>
      <c r="W89" s="145" t="e">
        <f t="shared" si="53"/>
        <v>#VALUE!</v>
      </c>
      <c r="X89" s="145" t="e">
        <f t="shared" si="53"/>
        <v>#VALUE!</v>
      </c>
      <c r="Y89" s="145" t="e">
        <f t="shared" si="53"/>
        <v>#VALUE!</v>
      </c>
      <c r="Z89" s="145" t="e">
        <f t="shared" si="53"/>
        <v>#VALUE!</v>
      </c>
      <c r="AA89" s="145" t="e">
        <f t="shared" si="53"/>
        <v>#VALUE!</v>
      </c>
      <c r="AB89" s="145" t="e">
        <f t="shared" si="43"/>
        <v>#VALUE!</v>
      </c>
      <c r="AC89" s="145" t="e">
        <f t="shared" si="43"/>
        <v>#VALUE!</v>
      </c>
      <c r="AD89" s="145" t="e">
        <f t="shared" si="43"/>
        <v>#VALUE!</v>
      </c>
      <c r="AE89" s="145" t="e">
        <f t="shared" si="43"/>
        <v>#VALUE!</v>
      </c>
      <c r="AF89" s="145" t="e">
        <f t="shared" si="43"/>
        <v>#VALUE!</v>
      </c>
      <c r="AG89" s="145" t="e">
        <f t="shared" si="43"/>
        <v>#VALUE!</v>
      </c>
      <c r="AH89" s="145" t="e">
        <f t="shared" si="43"/>
        <v>#VALUE!</v>
      </c>
      <c r="AI89" s="145" t="e">
        <f t="shared" si="43"/>
        <v>#VALUE!</v>
      </c>
      <c r="AJ89" s="145" t="e">
        <f t="shared" si="43"/>
        <v>#VALUE!</v>
      </c>
      <c r="AK89" s="145" t="e">
        <f t="shared" si="43"/>
        <v>#VALUE!</v>
      </c>
      <c r="AL89" s="145" t="e">
        <f t="shared" si="43"/>
        <v>#VALUE!</v>
      </c>
      <c r="AM89" s="145" t="e">
        <f t="shared" si="43"/>
        <v>#VALUE!</v>
      </c>
      <c r="AN89" s="145" t="e">
        <f t="shared" si="43"/>
        <v>#VALUE!</v>
      </c>
      <c r="AO89" s="145" t="e">
        <f t="shared" si="43"/>
        <v>#VALUE!</v>
      </c>
      <c r="AP89" s="145" t="e">
        <f t="shared" si="43"/>
        <v>#VALUE!</v>
      </c>
      <c r="AQ89" s="146"/>
      <c r="AR89" s="181" t="e">
        <f t="shared" si="44"/>
        <v>#VALUE!</v>
      </c>
      <c r="AS89" s="145" t="e">
        <f t="shared" si="54"/>
        <v>#VALUE!</v>
      </c>
      <c r="AT89" s="145" t="e">
        <f t="shared" si="55"/>
        <v>#VALUE!</v>
      </c>
      <c r="AU89" s="118"/>
      <c r="AV89" s="187" t="e">
        <f t="shared" si="29"/>
        <v>#VALUE!</v>
      </c>
      <c r="AW89" s="185" t="e">
        <f t="shared" si="56"/>
        <v>#VALUE!</v>
      </c>
      <c r="AX89" s="185" t="e">
        <f t="shared" si="56"/>
        <v>#VALUE!</v>
      </c>
      <c r="AY89" s="185" t="e">
        <f t="shared" si="56"/>
        <v>#VALUE!</v>
      </c>
      <c r="AZ89" s="185" t="e">
        <f t="shared" si="56"/>
        <v>#VALUE!</v>
      </c>
      <c r="BA89" s="185" t="e">
        <f t="shared" si="56"/>
        <v>#VALUE!</v>
      </c>
      <c r="BB89" s="185" t="e">
        <f t="shared" si="56"/>
        <v>#VALUE!</v>
      </c>
      <c r="BC89" s="185" t="e">
        <f t="shared" si="56"/>
        <v>#VALUE!</v>
      </c>
      <c r="BD89" s="185" t="e">
        <f t="shared" si="56"/>
        <v>#VALUE!</v>
      </c>
      <c r="BE89" s="185" t="e">
        <f t="shared" si="56"/>
        <v>#VALUE!</v>
      </c>
      <c r="BF89" s="146"/>
      <c r="BG89" s="181" t="e">
        <f t="shared" si="45"/>
        <v>#VALUE!</v>
      </c>
      <c r="BH89" s="145" t="e">
        <f t="shared" si="57"/>
        <v>#VALUE!</v>
      </c>
      <c r="BI89" s="145" t="e">
        <f t="shared" si="58"/>
        <v>#VALUE!</v>
      </c>
      <c r="BJ89" s="118"/>
      <c r="BK89" s="187" t="e">
        <f t="shared" si="30"/>
        <v>#VALUE!</v>
      </c>
      <c r="BL89" s="185" t="e">
        <f t="shared" si="46"/>
        <v>#VALUE!</v>
      </c>
      <c r="BM89" s="185" t="e">
        <f t="shared" si="46"/>
        <v>#VALUE!</v>
      </c>
      <c r="BN89" s="185" t="e">
        <f t="shared" si="46"/>
        <v>#VALUE!</v>
      </c>
      <c r="BO89" s="185" t="e">
        <f t="shared" si="46"/>
        <v>#VALUE!</v>
      </c>
      <c r="BP89" s="185" t="e">
        <f t="shared" si="46"/>
        <v>#VALUE!</v>
      </c>
      <c r="BQ89" s="185" t="e">
        <f t="shared" si="46"/>
        <v>#VALUE!</v>
      </c>
      <c r="BR89" s="185" t="e">
        <f t="shared" si="46"/>
        <v>#VALUE!</v>
      </c>
      <c r="BS89" s="185" t="e">
        <f t="shared" si="46"/>
        <v>#VALUE!</v>
      </c>
      <c r="BT89" s="185" t="e">
        <f t="shared" si="46"/>
        <v>#VALUE!</v>
      </c>
      <c r="BU89" s="119"/>
    </row>
    <row r="90" spans="1:73" ht="18" customHeight="1" x14ac:dyDescent="0.25">
      <c r="A90" s="117"/>
      <c r="B90" s="151" t="e">
        <f t="shared" si="59"/>
        <v>#VALUE!</v>
      </c>
      <c r="C90" s="118"/>
      <c r="D90" s="233" t="e">
        <f t="shared" si="47"/>
        <v>#VALUE!</v>
      </c>
      <c r="E90" s="233" t="e">
        <f t="shared" si="48"/>
        <v>#VALUE!</v>
      </c>
      <c r="F90" s="233" t="e">
        <f t="shared" si="49"/>
        <v>#VALUE!</v>
      </c>
      <c r="G90" s="118"/>
      <c r="H90" s="181" t="e">
        <f t="shared" si="50"/>
        <v>#VALUE!</v>
      </c>
      <c r="I90" s="145" t="e">
        <f t="shared" si="51"/>
        <v>#VALUE!</v>
      </c>
      <c r="J90" s="145" t="e">
        <f t="shared" si="52"/>
        <v>#VALUE!</v>
      </c>
      <c r="K90" s="118"/>
      <c r="L90" s="187" t="e">
        <f t="shared" si="28"/>
        <v>#VALUE!</v>
      </c>
      <c r="M90" s="185" t="e">
        <f t="shared" si="53"/>
        <v>#VALUE!</v>
      </c>
      <c r="N90" s="145" t="e">
        <f t="shared" si="53"/>
        <v>#VALUE!</v>
      </c>
      <c r="O90" s="145" t="e">
        <f t="shared" si="53"/>
        <v>#VALUE!</v>
      </c>
      <c r="P90" s="145" t="e">
        <f t="shared" si="53"/>
        <v>#VALUE!</v>
      </c>
      <c r="Q90" s="145" t="e">
        <f t="shared" si="53"/>
        <v>#VALUE!</v>
      </c>
      <c r="R90" s="145" t="e">
        <f t="shared" si="53"/>
        <v>#VALUE!</v>
      </c>
      <c r="S90" s="145" t="e">
        <f t="shared" si="53"/>
        <v>#VALUE!</v>
      </c>
      <c r="T90" s="145" t="e">
        <f t="shared" si="53"/>
        <v>#VALUE!</v>
      </c>
      <c r="U90" s="145" t="e">
        <f t="shared" si="53"/>
        <v>#VALUE!</v>
      </c>
      <c r="V90" s="145" t="e">
        <f t="shared" si="53"/>
        <v>#VALUE!</v>
      </c>
      <c r="W90" s="145" t="e">
        <f t="shared" si="53"/>
        <v>#VALUE!</v>
      </c>
      <c r="X90" s="145" t="e">
        <f t="shared" si="53"/>
        <v>#VALUE!</v>
      </c>
      <c r="Y90" s="145" t="e">
        <f t="shared" si="53"/>
        <v>#VALUE!</v>
      </c>
      <c r="Z90" s="145" t="e">
        <f t="shared" si="53"/>
        <v>#VALUE!</v>
      </c>
      <c r="AA90" s="145" t="e">
        <f t="shared" si="53"/>
        <v>#VALUE!</v>
      </c>
      <c r="AB90" s="145" t="e">
        <f t="shared" si="43"/>
        <v>#VALUE!</v>
      </c>
      <c r="AC90" s="145" t="e">
        <f t="shared" si="43"/>
        <v>#VALUE!</v>
      </c>
      <c r="AD90" s="145" t="e">
        <f t="shared" si="43"/>
        <v>#VALUE!</v>
      </c>
      <c r="AE90" s="145" t="e">
        <f t="shared" si="43"/>
        <v>#VALUE!</v>
      </c>
      <c r="AF90" s="145" t="e">
        <f t="shared" si="43"/>
        <v>#VALUE!</v>
      </c>
      <c r="AG90" s="145" t="e">
        <f t="shared" si="43"/>
        <v>#VALUE!</v>
      </c>
      <c r="AH90" s="145" t="e">
        <f t="shared" si="43"/>
        <v>#VALUE!</v>
      </c>
      <c r="AI90" s="145" t="e">
        <f t="shared" si="43"/>
        <v>#VALUE!</v>
      </c>
      <c r="AJ90" s="145" t="e">
        <f t="shared" si="43"/>
        <v>#VALUE!</v>
      </c>
      <c r="AK90" s="145" t="e">
        <f t="shared" si="43"/>
        <v>#VALUE!</v>
      </c>
      <c r="AL90" s="145" t="e">
        <f t="shared" si="43"/>
        <v>#VALUE!</v>
      </c>
      <c r="AM90" s="145" t="e">
        <f t="shared" si="43"/>
        <v>#VALUE!</v>
      </c>
      <c r="AN90" s="145" t="e">
        <f t="shared" si="43"/>
        <v>#VALUE!</v>
      </c>
      <c r="AO90" s="145" t="e">
        <f t="shared" si="43"/>
        <v>#VALUE!</v>
      </c>
      <c r="AP90" s="145" t="e">
        <f t="shared" si="43"/>
        <v>#VALUE!</v>
      </c>
      <c r="AQ90" s="146"/>
      <c r="AR90" s="181" t="e">
        <f t="shared" si="44"/>
        <v>#VALUE!</v>
      </c>
      <c r="AS90" s="145" t="e">
        <f t="shared" si="54"/>
        <v>#VALUE!</v>
      </c>
      <c r="AT90" s="145" t="e">
        <f t="shared" si="55"/>
        <v>#VALUE!</v>
      </c>
      <c r="AU90" s="118"/>
      <c r="AV90" s="187" t="e">
        <f t="shared" si="29"/>
        <v>#VALUE!</v>
      </c>
      <c r="AW90" s="185" t="e">
        <f t="shared" si="56"/>
        <v>#VALUE!</v>
      </c>
      <c r="AX90" s="185" t="e">
        <f t="shared" si="56"/>
        <v>#VALUE!</v>
      </c>
      <c r="AY90" s="185" t="e">
        <f t="shared" si="56"/>
        <v>#VALUE!</v>
      </c>
      <c r="AZ90" s="185" t="e">
        <f t="shared" si="56"/>
        <v>#VALUE!</v>
      </c>
      <c r="BA90" s="185" t="e">
        <f t="shared" si="56"/>
        <v>#VALUE!</v>
      </c>
      <c r="BB90" s="185" t="e">
        <f t="shared" si="56"/>
        <v>#VALUE!</v>
      </c>
      <c r="BC90" s="185" t="e">
        <f t="shared" si="56"/>
        <v>#VALUE!</v>
      </c>
      <c r="BD90" s="185" t="e">
        <f t="shared" si="56"/>
        <v>#VALUE!</v>
      </c>
      <c r="BE90" s="185" t="e">
        <f t="shared" si="56"/>
        <v>#VALUE!</v>
      </c>
      <c r="BF90" s="146"/>
      <c r="BG90" s="181" t="e">
        <f t="shared" si="45"/>
        <v>#VALUE!</v>
      </c>
      <c r="BH90" s="145" t="e">
        <f t="shared" si="57"/>
        <v>#VALUE!</v>
      </c>
      <c r="BI90" s="145" t="e">
        <f t="shared" si="58"/>
        <v>#VALUE!</v>
      </c>
      <c r="BJ90" s="118"/>
      <c r="BK90" s="187" t="e">
        <f t="shared" si="30"/>
        <v>#VALUE!</v>
      </c>
      <c r="BL90" s="185" t="e">
        <f t="shared" si="46"/>
        <v>#VALUE!</v>
      </c>
      <c r="BM90" s="185" t="e">
        <f t="shared" si="46"/>
        <v>#VALUE!</v>
      </c>
      <c r="BN90" s="185" t="e">
        <f t="shared" si="46"/>
        <v>#VALUE!</v>
      </c>
      <c r="BO90" s="185" t="e">
        <f t="shared" si="46"/>
        <v>#VALUE!</v>
      </c>
      <c r="BP90" s="185" t="e">
        <f t="shared" si="46"/>
        <v>#VALUE!</v>
      </c>
      <c r="BQ90" s="185" t="e">
        <f t="shared" si="46"/>
        <v>#VALUE!</v>
      </c>
      <c r="BR90" s="185" t="e">
        <f t="shared" si="46"/>
        <v>#VALUE!</v>
      </c>
      <c r="BS90" s="185" t="e">
        <f t="shared" si="46"/>
        <v>#VALUE!</v>
      </c>
      <c r="BT90" s="185" t="e">
        <f t="shared" si="46"/>
        <v>#VALUE!</v>
      </c>
      <c r="BU90" s="119"/>
    </row>
    <row r="91" spans="1:73" ht="18" customHeight="1" x14ac:dyDescent="0.25">
      <c r="A91" s="117"/>
      <c r="B91" s="151" t="e">
        <f t="shared" si="59"/>
        <v>#VALUE!</v>
      </c>
      <c r="C91" s="118"/>
      <c r="D91" s="233" t="e">
        <f t="shared" si="47"/>
        <v>#VALUE!</v>
      </c>
      <c r="E91" s="233" t="e">
        <f t="shared" si="48"/>
        <v>#VALUE!</v>
      </c>
      <c r="F91" s="233" t="e">
        <f t="shared" si="49"/>
        <v>#VALUE!</v>
      </c>
      <c r="G91" s="118"/>
      <c r="H91" s="181" t="e">
        <f t="shared" si="50"/>
        <v>#VALUE!</v>
      </c>
      <c r="I91" s="145" t="e">
        <f t="shared" si="51"/>
        <v>#VALUE!</v>
      </c>
      <c r="J91" s="145" t="e">
        <f t="shared" si="52"/>
        <v>#VALUE!</v>
      </c>
      <c r="K91" s="118"/>
      <c r="L91" s="187" t="e">
        <f t="shared" si="28"/>
        <v>#VALUE!</v>
      </c>
      <c r="M91" s="185" t="e">
        <f t="shared" si="53"/>
        <v>#VALUE!</v>
      </c>
      <c r="N91" s="145" t="e">
        <f t="shared" si="53"/>
        <v>#VALUE!</v>
      </c>
      <c r="O91" s="145" t="e">
        <f t="shared" si="53"/>
        <v>#VALUE!</v>
      </c>
      <c r="P91" s="145" t="e">
        <f t="shared" si="53"/>
        <v>#VALUE!</v>
      </c>
      <c r="Q91" s="145" t="e">
        <f t="shared" si="53"/>
        <v>#VALUE!</v>
      </c>
      <c r="R91" s="145" t="e">
        <f t="shared" si="53"/>
        <v>#VALUE!</v>
      </c>
      <c r="S91" s="145" t="e">
        <f t="shared" si="53"/>
        <v>#VALUE!</v>
      </c>
      <c r="T91" s="145" t="e">
        <f t="shared" si="53"/>
        <v>#VALUE!</v>
      </c>
      <c r="U91" s="145" t="e">
        <f t="shared" si="53"/>
        <v>#VALUE!</v>
      </c>
      <c r="V91" s="145" t="e">
        <f t="shared" si="53"/>
        <v>#VALUE!</v>
      </c>
      <c r="W91" s="145" t="e">
        <f t="shared" si="53"/>
        <v>#VALUE!</v>
      </c>
      <c r="X91" s="145" t="e">
        <f t="shared" si="53"/>
        <v>#VALUE!</v>
      </c>
      <c r="Y91" s="145" t="e">
        <f t="shared" si="53"/>
        <v>#VALUE!</v>
      </c>
      <c r="Z91" s="145" t="e">
        <f t="shared" si="53"/>
        <v>#VALUE!</v>
      </c>
      <c r="AA91" s="145" t="e">
        <f t="shared" si="53"/>
        <v>#VALUE!</v>
      </c>
      <c r="AB91" s="145" t="e">
        <f t="shared" si="53"/>
        <v>#VALUE!</v>
      </c>
      <c r="AC91" s="145" t="e">
        <f t="shared" ref="AC91:AP106" si="60">IF(AND($B91&gt;=AC$4,$B91&lt;=AC$5),AC$6,0)</f>
        <v>#VALUE!</v>
      </c>
      <c r="AD91" s="145" t="e">
        <f t="shared" si="60"/>
        <v>#VALUE!</v>
      </c>
      <c r="AE91" s="145" t="e">
        <f t="shared" si="60"/>
        <v>#VALUE!</v>
      </c>
      <c r="AF91" s="145" t="e">
        <f t="shared" si="60"/>
        <v>#VALUE!</v>
      </c>
      <c r="AG91" s="145" t="e">
        <f t="shared" si="60"/>
        <v>#VALUE!</v>
      </c>
      <c r="AH91" s="145" t="e">
        <f t="shared" si="60"/>
        <v>#VALUE!</v>
      </c>
      <c r="AI91" s="145" t="e">
        <f t="shared" si="60"/>
        <v>#VALUE!</v>
      </c>
      <c r="AJ91" s="145" t="e">
        <f t="shared" si="60"/>
        <v>#VALUE!</v>
      </c>
      <c r="AK91" s="145" t="e">
        <f t="shared" si="60"/>
        <v>#VALUE!</v>
      </c>
      <c r="AL91" s="145" t="e">
        <f t="shared" si="60"/>
        <v>#VALUE!</v>
      </c>
      <c r="AM91" s="145" t="e">
        <f t="shared" si="60"/>
        <v>#VALUE!</v>
      </c>
      <c r="AN91" s="145" t="e">
        <f t="shared" si="60"/>
        <v>#VALUE!</v>
      </c>
      <c r="AO91" s="145" t="e">
        <f t="shared" si="60"/>
        <v>#VALUE!</v>
      </c>
      <c r="AP91" s="145" t="e">
        <f t="shared" si="60"/>
        <v>#VALUE!</v>
      </c>
      <c r="AQ91" s="146"/>
      <c r="AR91" s="181" t="e">
        <f t="shared" si="44"/>
        <v>#VALUE!</v>
      </c>
      <c r="AS91" s="145" t="e">
        <f t="shared" si="54"/>
        <v>#VALUE!</v>
      </c>
      <c r="AT91" s="145" t="e">
        <f t="shared" si="55"/>
        <v>#VALUE!</v>
      </c>
      <c r="AU91" s="118"/>
      <c r="AV91" s="187" t="e">
        <f t="shared" si="29"/>
        <v>#VALUE!</v>
      </c>
      <c r="AW91" s="185" t="e">
        <f t="shared" si="56"/>
        <v>#VALUE!</v>
      </c>
      <c r="AX91" s="185" t="e">
        <f t="shared" si="56"/>
        <v>#VALUE!</v>
      </c>
      <c r="AY91" s="185" t="e">
        <f t="shared" si="56"/>
        <v>#VALUE!</v>
      </c>
      <c r="AZ91" s="185" t="e">
        <f t="shared" si="56"/>
        <v>#VALUE!</v>
      </c>
      <c r="BA91" s="185" t="e">
        <f t="shared" si="56"/>
        <v>#VALUE!</v>
      </c>
      <c r="BB91" s="185" t="e">
        <f t="shared" si="56"/>
        <v>#VALUE!</v>
      </c>
      <c r="BC91" s="185" t="e">
        <f t="shared" si="56"/>
        <v>#VALUE!</v>
      </c>
      <c r="BD91" s="185" t="e">
        <f t="shared" si="56"/>
        <v>#VALUE!</v>
      </c>
      <c r="BE91" s="185" t="e">
        <f t="shared" si="56"/>
        <v>#VALUE!</v>
      </c>
      <c r="BF91" s="146"/>
      <c r="BG91" s="181" t="e">
        <f t="shared" si="45"/>
        <v>#VALUE!</v>
      </c>
      <c r="BH91" s="145" t="e">
        <f t="shared" si="57"/>
        <v>#VALUE!</v>
      </c>
      <c r="BI91" s="145" t="e">
        <f t="shared" si="58"/>
        <v>#VALUE!</v>
      </c>
      <c r="BJ91" s="118"/>
      <c r="BK91" s="187" t="e">
        <f t="shared" si="30"/>
        <v>#VALUE!</v>
      </c>
      <c r="BL91" s="185" t="e">
        <f t="shared" ref="BL91:BT106" si="61">IF(AND($B91&gt;=BL$4,$B91&lt;=BL$5),BL$6,0)</f>
        <v>#VALUE!</v>
      </c>
      <c r="BM91" s="185" t="e">
        <f t="shared" si="61"/>
        <v>#VALUE!</v>
      </c>
      <c r="BN91" s="185" t="e">
        <f t="shared" si="61"/>
        <v>#VALUE!</v>
      </c>
      <c r="BO91" s="185" t="e">
        <f t="shared" si="61"/>
        <v>#VALUE!</v>
      </c>
      <c r="BP91" s="185" t="e">
        <f t="shared" si="61"/>
        <v>#VALUE!</v>
      </c>
      <c r="BQ91" s="185" t="e">
        <f t="shared" si="61"/>
        <v>#VALUE!</v>
      </c>
      <c r="BR91" s="185" t="e">
        <f t="shared" si="61"/>
        <v>#VALUE!</v>
      </c>
      <c r="BS91" s="185" t="e">
        <f t="shared" si="61"/>
        <v>#VALUE!</v>
      </c>
      <c r="BT91" s="185" t="e">
        <f t="shared" si="61"/>
        <v>#VALUE!</v>
      </c>
      <c r="BU91" s="119"/>
    </row>
    <row r="92" spans="1:73" ht="18" customHeight="1" x14ac:dyDescent="0.25">
      <c r="A92" s="117"/>
      <c r="B92" s="151" t="e">
        <f t="shared" si="59"/>
        <v>#VALUE!</v>
      </c>
      <c r="C92" s="118"/>
      <c r="D92" s="233" t="e">
        <f t="shared" si="47"/>
        <v>#VALUE!</v>
      </c>
      <c r="E92" s="233" t="e">
        <f t="shared" si="48"/>
        <v>#VALUE!</v>
      </c>
      <c r="F92" s="233" t="e">
        <f t="shared" si="49"/>
        <v>#VALUE!</v>
      </c>
      <c r="G92" s="118"/>
      <c r="H92" s="181" t="e">
        <f t="shared" si="50"/>
        <v>#VALUE!</v>
      </c>
      <c r="I92" s="145" t="e">
        <f t="shared" si="51"/>
        <v>#VALUE!</v>
      </c>
      <c r="J92" s="145" t="e">
        <f t="shared" si="52"/>
        <v>#VALUE!</v>
      </c>
      <c r="K92" s="118"/>
      <c r="L92" s="187" t="e">
        <f t="shared" si="28"/>
        <v>#VALUE!</v>
      </c>
      <c r="M92" s="185" t="e">
        <f t="shared" ref="M92:AB107" si="62">IF(AND($B92&gt;=M$4,$B92&lt;=M$5),M$6,0)</f>
        <v>#VALUE!</v>
      </c>
      <c r="N92" s="145" t="e">
        <f t="shared" si="62"/>
        <v>#VALUE!</v>
      </c>
      <c r="O92" s="145" t="e">
        <f t="shared" si="62"/>
        <v>#VALUE!</v>
      </c>
      <c r="P92" s="145" t="e">
        <f t="shared" si="62"/>
        <v>#VALUE!</v>
      </c>
      <c r="Q92" s="145" t="e">
        <f t="shared" si="62"/>
        <v>#VALUE!</v>
      </c>
      <c r="R92" s="145" t="e">
        <f t="shared" si="62"/>
        <v>#VALUE!</v>
      </c>
      <c r="S92" s="145" t="e">
        <f t="shared" si="62"/>
        <v>#VALUE!</v>
      </c>
      <c r="T92" s="145" t="e">
        <f t="shared" si="62"/>
        <v>#VALUE!</v>
      </c>
      <c r="U92" s="145" t="e">
        <f t="shared" si="62"/>
        <v>#VALUE!</v>
      </c>
      <c r="V92" s="145" t="e">
        <f t="shared" si="62"/>
        <v>#VALUE!</v>
      </c>
      <c r="W92" s="145" t="e">
        <f t="shared" si="62"/>
        <v>#VALUE!</v>
      </c>
      <c r="X92" s="145" t="e">
        <f t="shared" si="62"/>
        <v>#VALUE!</v>
      </c>
      <c r="Y92" s="145" t="e">
        <f t="shared" si="62"/>
        <v>#VALUE!</v>
      </c>
      <c r="Z92" s="145" t="e">
        <f t="shared" si="62"/>
        <v>#VALUE!</v>
      </c>
      <c r="AA92" s="145" t="e">
        <f t="shared" si="62"/>
        <v>#VALUE!</v>
      </c>
      <c r="AB92" s="145" t="e">
        <f t="shared" si="62"/>
        <v>#VALUE!</v>
      </c>
      <c r="AC92" s="145" t="e">
        <f t="shared" si="60"/>
        <v>#VALUE!</v>
      </c>
      <c r="AD92" s="145" t="e">
        <f t="shared" si="60"/>
        <v>#VALUE!</v>
      </c>
      <c r="AE92" s="145" t="e">
        <f t="shared" si="60"/>
        <v>#VALUE!</v>
      </c>
      <c r="AF92" s="145" t="e">
        <f t="shared" si="60"/>
        <v>#VALUE!</v>
      </c>
      <c r="AG92" s="145" t="e">
        <f t="shared" si="60"/>
        <v>#VALUE!</v>
      </c>
      <c r="AH92" s="145" t="e">
        <f t="shared" si="60"/>
        <v>#VALUE!</v>
      </c>
      <c r="AI92" s="145" t="e">
        <f t="shared" si="60"/>
        <v>#VALUE!</v>
      </c>
      <c r="AJ92" s="145" t="e">
        <f t="shared" si="60"/>
        <v>#VALUE!</v>
      </c>
      <c r="AK92" s="145" t="e">
        <f t="shared" si="60"/>
        <v>#VALUE!</v>
      </c>
      <c r="AL92" s="145" t="e">
        <f t="shared" si="60"/>
        <v>#VALUE!</v>
      </c>
      <c r="AM92" s="145" t="e">
        <f t="shared" si="60"/>
        <v>#VALUE!</v>
      </c>
      <c r="AN92" s="145" t="e">
        <f t="shared" si="60"/>
        <v>#VALUE!</v>
      </c>
      <c r="AO92" s="145" t="e">
        <f t="shared" si="60"/>
        <v>#VALUE!</v>
      </c>
      <c r="AP92" s="145" t="e">
        <f t="shared" si="60"/>
        <v>#VALUE!</v>
      </c>
      <c r="AQ92" s="146"/>
      <c r="AR92" s="181" t="e">
        <f t="shared" si="44"/>
        <v>#VALUE!</v>
      </c>
      <c r="AS92" s="145" t="e">
        <f t="shared" si="54"/>
        <v>#VALUE!</v>
      </c>
      <c r="AT92" s="145" t="e">
        <f t="shared" si="55"/>
        <v>#VALUE!</v>
      </c>
      <c r="AU92" s="118"/>
      <c r="AV92" s="187" t="e">
        <f t="shared" si="29"/>
        <v>#VALUE!</v>
      </c>
      <c r="AW92" s="185" t="e">
        <f t="shared" ref="AW92:BE107" si="63">IF(AND($B92&gt;=AW$4,$B92&lt;=AW$5),AW$6,0)</f>
        <v>#VALUE!</v>
      </c>
      <c r="AX92" s="185" t="e">
        <f t="shared" si="63"/>
        <v>#VALUE!</v>
      </c>
      <c r="AY92" s="185" t="e">
        <f t="shared" si="63"/>
        <v>#VALUE!</v>
      </c>
      <c r="AZ92" s="185" t="e">
        <f t="shared" si="63"/>
        <v>#VALUE!</v>
      </c>
      <c r="BA92" s="185" t="e">
        <f t="shared" si="63"/>
        <v>#VALUE!</v>
      </c>
      <c r="BB92" s="185" t="e">
        <f t="shared" si="63"/>
        <v>#VALUE!</v>
      </c>
      <c r="BC92" s="185" t="e">
        <f t="shared" si="63"/>
        <v>#VALUE!</v>
      </c>
      <c r="BD92" s="185" t="e">
        <f t="shared" si="63"/>
        <v>#VALUE!</v>
      </c>
      <c r="BE92" s="185" t="e">
        <f t="shared" si="63"/>
        <v>#VALUE!</v>
      </c>
      <c r="BF92" s="146"/>
      <c r="BG92" s="181" t="e">
        <f t="shared" si="45"/>
        <v>#VALUE!</v>
      </c>
      <c r="BH92" s="145" t="e">
        <f t="shared" si="57"/>
        <v>#VALUE!</v>
      </c>
      <c r="BI92" s="145" t="e">
        <f t="shared" si="58"/>
        <v>#VALUE!</v>
      </c>
      <c r="BJ92" s="118"/>
      <c r="BK92" s="187" t="e">
        <f t="shared" si="30"/>
        <v>#VALUE!</v>
      </c>
      <c r="BL92" s="185" t="e">
        <f t="shared" si="61"/>
        <v>#VALUE!</v>
      </c>
      <c r="BM92" s="185" t="e">
        <f t="shared" si="61"/>
        <v>#VALUE!</v>
      </c>
      <c r="BN92" s="185" t="e">
        <f t="shared" si="61"/>
        <v>#VALUE!</v>
      </c>
      <c r="BO92" s="185" t="e">
        <f t="shared" si="61"/>
        <v>#VALUE!</v>
      </c>
      <c r="BP92" s="185" t="e">
        <f t="shared" si="61"/>
        <v>#VALUE!</v>
      </c>
      <c r="BQ92" s="185" t="e">
        <f t="shared" si="61"/>
        <v>#VALUE!</v>
      </c>
      <c r="BR92" s="185" t="e">
        <f t="shared" si="61"/>
        <v>#VALUE!</v>
      </c>
      <c r="BS92" s="185" t="e">
        <f t="shared" si="61"/>
        <v>#VALUE!</v>
      </c>
      <c r="BT92" s="185" t="e">
        <f t="shared" si="61"/>
        <v>#VALUE!</v>
      </c>
      <c r="BU92" s="119"/>
    </row>
    <row r="93" spans="1:73" ht="18" customHeight="1" x14ac:dyDescent="0.25">
      <c r="A93" s="117"/>
      <c r="B93" s="151" t="e">
        <f t="shared" si="59"/>
        <v>#VALUE!</v>
      </c>
      <c r="C93" s="118"/>
      <c r="D93" s="233" t="e">
        <f t="shared" si="47"/>
        <v>#VALUE!</v>
      </c>
      <c r="E93" s="233" t="e">
        <f t="shared" si="48"/>
        <v>#VALUE!</v>
      </c>
      <c r="F93" s="233" t="e">
        <f t="shared" si="49"/>
        <v>#VALUE!</v>
      </c>
      <c r="G93" s="118"/>
      <c r="H93" s="181" t="e">
        <f t="shared" si="50"/>
        <v>#VALUE!</v>
      </c>
      <c r="I93" s="145" t="e">
        <f t="shared" si="51"/>
        <v>#VALUE!</v>
      </c>
      <c r="J93" s="145" t="e">
        <f t="shared" si="52"/>
        <v>#VALUE!</v>
      </c>
      <c r="K93" s="118"/>
      <c r="L93" s="187" t="e">
        <f t="shared" si="28"/>
        <v>#VALUE!</v>
      </c>
      <c r="M93" s="185" t="e">
        <f t="shared" si="62"/>
        <v>#VALUE!</v>
      </c>
      <c r="N93" s="145" t="e">
        <f t="shared" si="62"/>
        <v>#VALUE!</v>
      </c>
      <c r="O93" s="145" t="e">
        <f t="shared" si="62"/>
        <v>#VALUE!</v>
      </c>
      <c r="P93" s="145" t="e">
        <f t="shared" si="62"/>
        <v>#VALUE!</v>
      </c>
      <c r="Q93" s="145" t="e">
        <f t="shared" si="62"/>
        <v>#VALUE!</v>
      </c>
      <c r="R93" s="145" t="e">
        <f t="shared" si="62"/>
        <v>#VALUE!</v>
      </c>
      <c r="S93" s="145" t="e">
        <f t="shared" si="62"/>
        <v>#VALUE!</v>
      </c>
      <c r="T93" s="145" t="e">
        <f t="shared" si="62"/>
        <v>#VALUE!</v>
      </c>
      <c r="U93" s="145" t="e">
        <f t="shared" si="62"/>
        <v>#VALUE!</v>
      </c>
      <c r="V93" s="145" t="e">
        <f t="shared" si="62"/>
        <v>#VALUE!</v>
      </c>
      <c r="W93" s="145" t="e">
        <f t="shared" si="62"/>
        <v>#VALUE!</v>
      </c>
      <c r="X93" s="145" t="e">
        <f t="shared" si="62"/>
        <v>#VALUE!</v>
      </c>
      <c r="Y93" s="145" t="e">
        <f t="shared" si="62"/>
        <v>#VALUE!</v>
      </c>
      <c r="Z93" s="145" t="e">
        <f t="shared" si="62"/>
        <v>#VALUE!</v>
      </c>
      <c r="AA93" s="145" t="e">
        <f t="shared" si="62"/>
        <v>#VALUE!</v>
      </c>
      <c r="AB93" s="145" t="e">
        <f t="shared" si="62"/>
        <v>#VALUE!</v>
      </c>
      <c r="AC93" s="145" t="e">
        <f t="shared" si="60"/>
        <v>#VALUE!</v>
      </c>
      <c r="AD93" s="145" t="e">
        <f t="shared" si="60"/>
        <v>#VALUE!</v>
      </c>
      <c r="AE93" s="145" t="e">
        <f t="shared" si="60"/>
        <v>#VALUE!</v>
      </c>
      <c r="AF93" s="145" t="e">
        <f t="shared" si="60"/>
        <v>#VALUE!</v>
      </c>
      <c r="AG93" s="145" t="e">
        <f t="shared" si="60"/>
        <v>#VALUE!</v>
      </c>
      <c r="AH93" s="145" t="e">
        <f t="shared" si="60"/>
        <v>#VALUE!</v>
      </c>
      <c r="AI93" s="145" t="e">
        <f t="shared" si="60"/>
        <v>#VALUE!</v>
      </c>
      <c r="AJ93" s="145" t="e">
        <f t="shared" si="60"/>
        <v>#VALUE!</v>
      </c>
      <c r="AK93" s="145" t="e">
        <f t="shared" si="60"/>
        <v>#VALUE!</v>
      </c>
      <c r="AL93" s="145" t="e">
        <f t="shared" si="60"/>
        <v>#VALUE!</v>
      </c>
      <c r="AM93" s="145" t="e">
        <f t="shared" si="60"/>
        <v>#VALUE!</v>
      </c>
      <c r="AN93" s="145" t="e">
        <f t="shared" si="60"/>
        <v>#VALUE!</v>
      </c>
      <c r="AO93" s="145" t="e">
        <f t="shared" si="60"/>
        <v>#VALUE!</v>
      </c>
      <c r="AP93" s="145" t="e">
        <f t="shared" si="60"/>
        <v>#VALUE!</v>
      </c>
      <c r="AQ93" s="146"/>
      <c r="AR93" s="181" t="e">
        <f t="shared" si="44"/>
        <v>#VALUE!</v>
      </c>
      <c r="AS93" s="145" t="e">
        <f t="shared" si="54"/>
        <v>#VALUE!</v>
      </c>
      <c r="AT93" s="145" t="e">
        <f t="shared" si="55"/>
        <v>#VALUE!</v>
      </c>
      <c r="AU93" s="118"/>
      <c r="AV93" s="187" t="e">
        <f t="shared" si="29"/>
        <v>#VALUE!</v>
      </c>
      <c r="AW93" s="185" t="e">
        <f t="shared" si="63"/>
        <v>#VALUE!</v>
      </c>
      <c r="AX93" s="185" t="e">
        <f t="shared" si="63"/>
        <v>#VALUE!</v>
      </c>
      <c r="AY93" s="185" t="e">
        <f t="shared" si="63"/>
        <v>#VALUE!</v>
      </c>
      <c r="AZ93" s="185" t="e">
        <f t="shared" si="63"/>
        <v>#VALUE!</v>
      </c>
      <c r="BA93" s="185" t="e">
        <f t="shared" si="63"/>
        <v>#VALUE!</v>
      </c>
      <c r="BB93" s="185" t="e">
        <f t="shared" si="63"/>
        <v>#VALUE!</v>
      </c>
      <c r="BC93" s="185" t="e">
        <f t="shared" si="63"/>
        <v>#VALUE!</v>
      </c>
      <c r="BD93" s="185" t="e">
        <f t="shared" si="63"/>
        <v>#VALUE!</v>
      </c>
      <c r="BE93" s="185" t="e">
        <f t="shared" si="63"/>
        <v>#VALUE!</v>
      </c>
      <c r="BF93" s="146"/>
      <c r="BG93" s="181" t="e">
        <f t="shared" si="45"/>
        <v>#VALUE!</v>
      </c>
      <c r="BH93" s="145" t="e">
        <f t="shared" si="57"/>
        <v>#VALUE!</v>
      </c>
      <c r="BI93" s="145" t="e">
        <f t="shared" si="58"/>
        <v>#VALUE!</v>
      </c>
      <c r="BJ93" s="118"/>
      <c r="BK93" s="187" t="e">
        <f t="shared" si="30"/>
        <v>#VALUE!</v>
      </c>
      <c r="BL93" s="185" t="e">
        <f t="shared" si="61"/>
        <v>#VALUE!</v>
      </c>
      <c r="BM93" s="185" t="e">
        <f t="shared" si="61"/>
        <v>#VALUE!</v>
      </c>
      <c r="BN93" s="185" t="e">
        <f t="shared" si="61"/>
        <v>#VALUE!</v>
      </c>
      <c r="BO93" s="185" t="e">
        <f t="shared" si="61"/>
        <v>#VALUE!</v>
      </c>
      <c r="BP93" s="185" t="e">
        <f t="shared" si="61"/>
        <v>#VALUE!</v>
      </c>
      <c r="BQ93" s="185" t="e">
        <f t="shared" si="61"/>
        <v>#VALUE!</v>
      </c>
      <c r="BR93" s="185" t="e">
        <f t="shared" si="61"/>
        <v>#VALUE!</v>
      </c>
      <c r="BS93" s="185" t="e">
        <f t="shared" si="61"/>
        <v>#VALUE!</v>
      </c>
      <c r="BT93" s="185" t="e">
        <f t="shared" si="61"/>
        <v>#VALUE!</v>
      </c>
      <c r="BU93" s="119"/>
    </row>
    <row r="94" spans="1:73" ht="18" customHeight="1" x14ac:dyDescent="0.25">
      <c r="A94" s="117"/>
      <c r="B94" s="151" t="e">
        <f t="shared" si="59"/>
        <v>#VALUE!</v>
      </c>
      <c r="C94" s="118"/>
      <c r="D94" s="233" t="e">
        <f t="shared" si="47"/>
        <v>#VALUE!</v>
      </c>
      <c r="E94" s="233" t="e">
        <f t="shared" si="48"/>
        <v>#VALUE!</v>
      </c>
      <c r="F94" s="233" t="e">
        <f t="shared" si="49"/>
        <v>#VALUE!</v>
      </c>
      <c r="G94" s="118"/>
      <c r="H94" s="181" t="e">
        <f t="shared" si="50"/>
        <v>#VALUE!</v>
      </c>
      <c r="I94" s="145" t="e">
        <f t="shared" si="51"/>
        <v>#VALUE!</v>
      </c>
      <c r="J94" s="145" t="e">
        <f t="shared" si="52"/>
        <v>#VALUE!</v>
      </c>
      <c r="K94" s="118"/>
      <c r="L94" s="187" t="e">
        <f t="shared" si="28"/>
        <v>#VALUE!</v>
      </c>
      <c r="M94" s="185" t="e">
        <f t="shared" si="62"/>
        <v>#VALUE!</v>
      </c>
      <c r="N94" s="145" t="e">
        <f t="shared" si="62"/>
        <v>#VALUE!</v>
      </c>
      <c r="O94" s="145" t="e">
        <f t="shared" si="62"/>
        <v>#VALUE!</v>
      </c>
      <c r="P94" s="145" t="e">
        <f t="shared" si="62"/>
        <v>#VALUE!</v>
      </c>
      <c r="Q94" s="145" t="e">
        <f t="shared" si="62"/>
        <v>#VALUE!</v>
      </c>
      <c r="R94" s="145" t="e">
        <f t="shared" si="62"/>
        <v>#VALUE!</v>
      </c>
      <c r="S94" s="145" t="e">
        <f t="shared" si="62"/>
        <v>#VALUE!</v>
      </c>
      <c r="T94" s="145" t="e">
        <f t="shared" si="62"/>
        <v>#VALUE!</v>
      </c>
      <c r="U94" s="145" t="e">
        <f t="shared" si="62"/>
        <v>#VALUE!</v>
      </c>
      <c r="V94" s="145" t="e">
        <f t="shared" si="62"/>
        <v>#VALUE!</v>
      </c>
      <c r="W94" s="145" t="e">
        <f t="shared" si="62"/>
        <v>#VALUE!</v>
      </c>
      <c r="X94" s="145" t="e">
        <f t="shared" si="62"/>
        <v>#VALUE!</v>
      </c>
      <c r="Y94" s="145" t="e">
        <f t="shared" si="62"/>
        <v>#VALUE!</v>
      </c>
      <c r="Z94" s="145" t="e">
        <f t="shared" si="62"/>
        <v>#VALUE!</v>
      </c>
      <c r="AA94" s="145" t="e">
        <f t="shared" si="62"/>
        <v>#VALUE!</v>
      </c>
      <c r="AB94" s="145" t="e">
        <f t="shared" si="62"/>
        <v>#VALUE!</v>
      </c>
      <c r="AC94" s="145" t="e">
        <f t="shared" si="60"/>
        <v>#VALUE!</v>
      </c>
      <c r="AD94" s="145" t="e">
        <f t="shared" si="60"/>
        <v>#VALUE!</v>
      </c>
      <c r="AE94" s="145" t="e">
        <f t="shared" si="60"/>
        <v>#VALUE!</v>
      </c>
      <c r="AF94" s="145" t="e">
        <f t="shared" si="60"/>
        <v>#VALUE!</v>
      </c>
      <c r="AG94" s="145" t="e">
        <f t="shared" si="60"/>
        <v>#VALUE!</v>
      </c>
      <c r="AH94" s="145" t="e">
        <f t="shared" si="60"/>
        <v>#VALUE!</v>
      </c>
      <c r="AI94" s="145" t="e">
        <f t="shared" si="60"/>
        <v>#VALUE!</v>
      </c>
      <c r="AJ94" s="145" t="e">
        <f t="shared" si="60"/>
        <v>#VALUE!</v>
      </c>
      <c r="AK94" s="145" t="e">
        <f t="shared" si="60"/>
        <v>#VALUE!</v>
      </c>
      <c r="AL94" s="145" t="e">
        <f t="shared" si="60"/>
        <v>#VALUE!</v>
      </c>
      <c r="AM94" s="145" t="e">
        <f t="shared" si="60"/>
        <v>#VALUE!</v>
      </c>
      <c r="AN94" s="145" t="e">
        <f t="shared" si="60"/>
        <v>#VALUE!</v>
      </c>
      <c r="AO94" s="145" t="e">
        <f t="shared" si="60"/>
        <v>#VALUE!</v>
      </c>
      <c r="AP94" s="145" t="e">
        <f t="shared" si="60"/>
        <v>#VALUE!</v>
      </c>
      <c r="AQ94" s="146"/>
      <c r="AR94" s="181" t="e">
        <f t="shared" si="44"/>
        <v>#VALUE!</v>
      </c>
      <c r="AS94" s="145" t="e">
        <f t="shared" si="54"/>
        <v>#VALUE!</v>
      </c>
      <c r="AT94" s="145" t="e">
        <f t="shared" si="55"/>
        <v>#VALUE!</v>
      </c>
      <c r="AU94" s="118"/>
      <c r="AV94" s="187" t="e">
        <f t="shared" si="29"/>
        <v>#VALUE!</v>
      </c>
      <c r="AW94" s="185" t="e">
        <f t="shared" si="63"/>
        <v>#VALUE!</v>
      </c>
      <c r="AX94" s="185" t="e">
        <f t="shared" si="63"/>
        <v>#VALUE!</v>
      </c>
      <c r="AY94" s="185" t="e">
        <f t="shared" si="63"/>
        <v>#VALUE!</v>
      </c>
      <c r="AZ94" s="185" t="e">
        <f t="shared" si="63"/>
        <v>#VALUE!</v>
      </c>
      <c r="BA94" s="185" t="e">
        <f t="shared" si="63"/>
        <v>#VALUE!</v>
      </c>
      <c r="BB94" s="185" t="e">
        <f t="shared" si="63"/>
        <v>#VALUE!</v>
      </c>
      <c r="BC94" s="185" t="e">
        <f t="shared" si="63"/>
        <v>#VALUE!</v>
      </c>
      <c r="BD94" s="185" t="e">
        <f t="shared" si="63"/>
        <v>#VALUE!</v>
      </c>
      <c r="BE94" s="185" t="e">
        <f t="shared" si="63"/>
        <v>#VALUE!</v>
      </c>
      <c r="BF94" s="146"/>
      <c r="BG94" s="181" t="e">
        <f t="shared" si="45"/>
        <v>#VALUE!</v>
      </c>
      <c r="BH94" s="145" t="e">
        <f t="shared" si="57"/>
        <v>#VALUE!</v>
      </c>
      <c r="BI94" s="145" t="e">
        <f t="shared" si="58"/>
        <v>#VALUE!</v>
      </c>
      <c r="BJ94" s="118"/>
      <c r="BK94" s="187" t="e">
        <f t="shared" si="30"/>
        <v>#VALUE!</v>
      </c>
      <c r="BL94" s="185" t="e">
        <f t="shared" si="61"/>
        <v>#VALUE!</v>
      </c>
      <c r="BM94" s="185" t="e">
        <f t="shared" si="61"/>
        <v>#VALUE!</v>
      </c>
      <c r="BN94" s="185" t="e">
        <f t="shared" si="61"/>
        <v>#VALUE!</v>
      </c>
      <c r="BO94" s="185" t="e">
        <f t="shared" si="61"/>
        <v>#VALUE!</v>
      </c>
      <c r="BP94" s="185" t="e">
        <f t="shared" si="61"/>
        <v>#VALUE!</v>
      </c>
      <c r="BQ94" s="185" t="e">
        <f t="shared" si="61"/>
        <v>#VALUE!</v>
      </c>
      <c r="BR94" s="185" t="e">
        <f t="shared" si="61"/>
        <v>#VALUE!</v>
      </c>
      <c r="BS94" s="185" t="e">
        <f t="shared" si="61"/>
        <v>#VALUE!</v>
      </c>
      <c r="BT94" s="185" t="e">
        <f t="shared" si="61"/>
        <v>#VALUE!</v>
      </c>
      <c r="BU94" s="119"/>
    </row>
    <row r="95" spans="1:73" ht="18" customHeight="1" x14ac:dyDescent="0.25">
      <c r="A95" s="117"/>
      <c r="B95" s="151" t="e">
        <f t="shared" si="59"/>
        <v>#VALUE!</v>
      </c>
      <c r="C95" s="118"/>
      <c r="D95" s="233" t="e">
        <f t="shared" si="47"/>
        <v>#VALUE!</v>
      </c>
      <c r="E95" s="233" t="e">
        <f t="shared" si="48"/>
        <v>#VALUE!</v>
      </c>
      <c r="F95" s="233" t="e">
        <f t="shared" si="49"/>
        <v>#VALUE!</v>
      </c>
      <c r="G95" s="118"/>
      <c r="H95" s="181" t="e">
        <f t="shared" si="50"/>
        <v>#VALUE!</v>
      </c>
      <c r="I95" s="145" t="e">
        <f t="shared" si="51"/>
        <v>#VALUE!</v>
      </c>
      <c r="J95" s="145" t="e">
        <f t="shared" si="52"/>
        <v>#VALUE!</v>
      </c>
      <c r="K95" s="118"/>
      <c r="L95" s="187" t="e">
        <f t="shared" si="28"/>
        <v>#VALUE!</v>
      </c>
      <c r="M95" s="185" t="e">
        <f t="shared" si="62"/>
        <v>#VALUE!</v>
      </c>
      <c r="N95" s="145" t="e">
        <f t="shared" si="62"/>
        <v>#VALUE!</v>
      </c>
      <c r="O95" s="145" t="e">
        <f t="shared" si="62"/>
        <v>#VALUE!</v>
      </c>
      <c r="P95" s="145" t="e">
        <f t="shared" si="62"/>
        <v>#VALUE!</v>
      </c>
      <c r="Q95" s="145" t="e">
        <f t="shared" si="62"/>
        <v>#VALUE!</v>
      </c>
      <c r="R95" s="145" t="e">
        <f t="shared" si="62"/>
        <v>#VALUE!</v>
      </c>
      <c r="S95" s="145" t="e">
        <f t="shared" si="62"/>
        <v>#VALUE!</v>
      </c>
      <c r="T95" s="145" t="e">
        <f t="shared" si="62"/>
        <v>#VALUE!</v>
      </c>
      <c r="U95" s="145" t="e">
        <f t="shared" si="62"/>
        <v>#VALUE!</v>
      </c>
      <c r="V95" s="145" t="e">
        <f t="shared" si="62"/>
        <v>#VALUE!</v>
      </c>
      <c r="W95" s="145" t="e">
        <f t="shared" si="62"/>
        <v>#VALUE!</v>
      </c>
      <c r="X95" s="145" t="e">
        <f t="shared" si="62"/>
        <v>#VALUE!</v>
      </c>
      <c r="Y95" s="145" t="e">
        <f t="shared" si="62"/>
        <v>#VALUE!</v>
      </c>
      <c r="Z95" s="145" t="e">
        <f t="shared" si="62"/>
        <v>#VALUE!</v>
      </c>
      <c r="AA95" s="145" t="e">
        <f t="shared" si="62"/>
        <v>#VALUE!</v>
      </c>
      <c r="AB95" s="145" t="e">
        <f t="shared" si="62"/>
        <v>#VALUE!</v>
      </c>
      <c r="AC95" s="145" t="e">
        <f t="shared" si="60"/>
        <v>#VALUE!</v>
      </c>
      <c r="AD95" s="145" t="e">
        <f t="shared" si="60"/>
        <v>#VALUE!</v>
      </c>
      <c r="AE95" s="145" t="e">
        <f t="shared" si="60"/>
        <v>#VALUE!</v>
      </c>
      <c r="AF95" s="145" t="e">
        <f t="shared" si="60"/>
        <v>#VALUE!</v>
      </c>
      <c r="AG95" s="145" t="e">
        <f t="shared" si="60"/>
        <v>#VALUE!</v>
      </c>
      <c r="AH95" s="145" t="e">
        <f t="shared" si="60"/>
        <v>#VALUE!</v>
      </c>
      <c r="AI95" s="145" t="e">
        <f t="shared" si="60"/>
        <v>#VALUE!</v>
      </c>
      <c r="AJ95" s="145" t="e">
        <f t="shared" si="60"/>
        <v>#VALUE!</v>
      </c>
      <c r="AK95" s="145" t="e">
        <f t="shared" si="60"/>
        <v>#VALUE!</v>
      </c>
      <c r="AL95" s="145" t="e">
        <f t="shared" si="60"/>
        <v>#VALUE!</v>
      </c>
      <c r="AM95" s="145" t="e">
        <f t="shared" si="60"/>
        <v>#VALUE!</v>
      </c>
      <c r="AN95" s="145" t="e">
        <f t="shared" si="60"/>
        <v>#VALUE!</v>
      </c>
      <c r="AO95" s="145" t="e">
        <f t="shared" si="60"/>
        <v>#VALUE!</v>
      </c>
      <c r="AP95" s="145" t="e">
        <f t="shared" si="60"/>
        <v>#VALUE!</v>
      </c>
      <c r="AQ95" s="146"/>
      <c r="AR95" s="181" t="e">
        <f t="shared" si="44"/>
        <v>#VALUE!</v>
      </c>
      <c r="AS95" s="145" t="e">
        <f t="shared" si="54"/>
        <v>#VALUE!</v>
      </c>
      <c r="AT95" s="145" t="e">
        <f t="shared" si="55"/>
        <v>#VALUE!</v>
      </c>
      <c r="AU95" s="118"/>
      <c r="AV95" s="187" t="e">
        <f t="shared" si="29"/>
        <v>#VALUE!</v>
      </c>
      <c r="AW95" s="185" t="e">
        <f t="shared" si="63"/>
        <v>#VALUE!</v>
      </c>
      <c r="AX95" s="185" t="e">
        <f t="shared" si="63"/>
        <v>#VALUE!</v>
      </c>
      <c r="AY95" s="185" t="e">
        <f t="shared" si="63"/>
        <v>#VALUE!</v>
      </c>
      <c r="AZ95" s="185" t="e">
        <f t="shared" si="63"/>
        <v>#VALUE!</v>
      </c>
      <c r="BA95" s="185" t="e">
        <f t="shared" si="63"/>
        <v>#VALUE!</v>
      </c>
      <c r="BB95" s="185" t="e">
        <f t="shared" si="63"/>
        <v>#VALUE!</v>
      </c>
      <c r="BC95" s="185" t="e">
        <f t="shared" si="63"/>
        <v>#VALUE!</v>
      </c>
      <c r="BD95" s="185" t="e">
        <f t="shared" si="63"/>
        <v>#VALUE!</v>
      </c>
      <c r="BE95" s="185" t="e">
        <f t="shared" si="63"/>
        <v>#VALUE!</v>
      </c>
      <c r="BF95" s="146"/>
      <c r="BG95" s="181" t="e">
        <f t="shared" si="45"/>
        <v>#VALUE!</v>
      </c>
      <c r="BH95" s="145" t="e">
        <f t="shared" si="57"/>
        <v>#VALUE!</v>
      </c>
      <c r="BI95" s="145" t="e">
        <f t="shared" si="58"/>
        <v>#VALUE!</v>
      </c>
      <c r="BJ95" s="118"/>
      <c r="BK95" s="187" t="e">
        <f t="shared" si="30"/>
        <v>#VALUE!</v>
      </c>
      <c r="BL95" s="185" t="e">
        <f t="shared" si="61"/>
        <v>#VALUE!</v>
      </c>
      <c r="BM95" s="185" t="e">
        <f t="shared" si="61"/>
        <v>#VALUE!</v>
      </c>
      <c r="BN95" s="185" t="e">
        <f t="shared" si="61"/>
        <v>#VALUE!</v>
      </c>
      <c r="BO95" s="185" t="e">
        <f t="shared" si="61"/>
        <v>#VALUE!</v>
      </c>
      <c r="BP95" s="185" t="e">
        <f t="shared" si="61"/>
        <v>#VALUE!</v>
      </c>
      <c r="BQ95" s="185" t="e">
        <f t="shared" si="61"/>
        <v>#VALUE!</v>
      </c>
      <c r="BR95" s="185" t="e">
        <f t="shared" si="61"/>
        <v>#VALUE!</v>
      </c>
      <c r="BS95" s="185" t="e">
        <f t="shared" si="61"/>
        <v>#VALUE!</v>
      </c>
      <c r="BT95" s="185" t="e">
        <f t="shared" si="61"/>
        <v>#VALUE!</v>
      </c>
      <c r="BU95" s="119"/>
    </row>
    <row r="96" spans="1:73" ht="18" customHeight="1" x14ac:dyDescent="0.25">
      <c r="A96" s="117"/>
      <c r="B96" s="151" t="e">
        <f t="shared" si="59"/>
        <v>#VALUE!</v>
      </c>
      <c r="C96" s="118"/>
      <c r="D96" s="233" t="e">
        <f t="shared" si="47"/>
        <v>#VALUE!</v>
      </c>
      <c r="E96" s="233" t="e">
        <f t="shared" si="48"/>
        <v>#VALUE!</v>
      </c>
      <c r="F96" s="233" t="e">
        <f t="shared" si="49"/>
        <v>#VALUE!</v>
      </c>
      <c r="G96" s="118"/>
      <c r="H96" s="181" t="e">
        <f t="shared" si="50"/>
        <v>#VALUE!</v>
      </c>
      <c r="I96" s="145" t="e">
        <f t="shared" si="51"/>
        <v>#VALUE!</v>
      </c>
      <c r="J96" s="145" t="e">
        <f t="shared" si="52"/>
        <v>#VALUE!</v>
      </c>
      <c r="K96" s="118"/>
      <c r="L96" s="187" t="e">
        <f t="shared" si="28"/>
        <v>#VALUE!</v>
      </c>
      <c r="M96" s="185" t="e">
        <f t="shared" si="62"/>
        <v>#VALUE!</v>
      </c>
      <c r="N96" s="145" t="e">
        <f t="shared" si="62"/>
        <v>#VALUE!</v>
      </c>
      <c r="O96" s="145" t="e">
        <f t="shared" si="62"/>
        <v>#VALUE!</v>
      </c>
      <c r="P96" s="145" t="e">
        <f t="shared" si="62"/>
        <v>#VALUE!</v>
      </c>
      <c r="Q96" s="145" t="e">
        <f t="shared" si="62"/>
        <v>#VALUE!</v>
      </c>
      <c r="R96" s="145" t="e">
        <f t="shared" si="62"/>
        <v>#VALUE!</v>
      </c>
      <c r="S96" s="145" t="e">
        <f t="shared" si="62"/>
        <v>#VALUE!</v>
      </c>
      <c r="T96" s="145" t="e">
        <f t="shared" si="62"/>
        <v>#VALUE!</v>
      </c>
      <c r="U96" s="145" t="e">
        <f t="shared" si="62"/>
        <v>#VALUE!</v>
      </c>
      <c r="V96" s="145" t="e">
        <f t="shared" si="62"/>
        <v>#VALUE!</v>
      </c>
      <c r="W96" s="145" t="e">
        <f t="shared" si="62"/>
        <v>#VALUE!</v>
      </c>
      <c r="X96" s="145" t="e">
        <f t="shared" si="62"/>
        <v>#VALUE!</v>
      </c>
      <c r="Y96" s="145" t="e">
        <f t="shared" si="62"/>
        <v>#VALUE!</v>
      </c>
      <c r="Z96" s="145" t="e">
        <f t="shared" si="62"/>
        <v>#VALUE!</v>
      </c>
      <c r="AA96" s="145" t="e">
        <f t="shared" si="62"/>
        <v>#VALUE!</v>
      </c>
      <c r="AB96" s="145" t="e">
        <f t="shared" si="62"/>
        <v>#VALUE!</v>
      </c>
      <c r="AC96" s="145" t="e">
        <f t="shared" si="60"/>
        <v>#VALUE!</v>
      </c>
      <c r="AD96" s="145" t="e">
        <f t="shared" si="60"/>
        <v>#VALUE!</v>
      </c>
      <c r="AE96" s="145" t="e">
        <f t="shared" si="60"/>
        <v>#VALUE!</v>
      </c>
      <c r="AF96" s="145" t="e">
        <f t="shared" si="60"/>
        <v>#VALUE!</v>
      </c>
      <c r="AG96" s="145" t="e">
        <f t="shared" si="60"/>
        <v>#VALUE!</v>
      </c>
      <c r="AH96" s="145" t="e">
        <f t="shared" si="60"/>
        <v>#VALUE!</v>
      </c>
      <c r="AI96" s="145" t="e">
        <f t="shared" si="60"/>
        <v>#VALUE!</v>
      </c>
      <c r="AJ96" s="145" t="e">
        <f t="shared" si="60"/>
        <v>#VALUE!</v>
      </c>
      <c r="AK96" s="145" t="e">
        <f t="shared" si="60"/>
        <v>#VALUE!</v>
      </c>
      <c r="AL96" s="145" t="e">
        <f t="shared" si="60"/>
        <v>#VALUE!</v>
      </c>
      <c r="AM96" s="145" t="e">
        <f t="shared" si="60"/>
        <v>#VALUE!</v>
      </c>
      <c r="AN96" s="145" t="e">
        <f t="shared" si="60"/>
        <v>#VALUE!</v>
      </c>
      <c r="AO96" s="145" t="e">
        <f t="shared" si="60"/>
        <v>#VALUE!</v>
      </c>
      <c r="AP96" s="145" t="e">
        <f t="shared" si="60"/>
        <v>#VALUE!</v>
      </c>
      <c r="AQ96" s="146"/>
      <c r="AR96" s="181" t="e">
        <f t="shared" si="44"/>
        <v>#VALUE!</v>
      </c>
      <c r="AS96" s="145" t="e">
        <f t="shared" si="54"/>
        <v>#VALUE!</v>
      </c>
      <c r="AT96" s="145" t="e">
        <f t="shared" si="55"/>
        <v>#VALUE!</v>
      </c>
      <c r="AU96" s="118"/>
      <c r="AV96" s="187" t="e">
        <f t="shared" si="29"/>
        <v>#VALUE!</v>
      </c>
      <c r="AW96" s="185" t="e">
        <f t="shared" si="63"/>
        <v>#VALUE!</v>
      </c>
      <c r="AX96" s="185" t="e">
        <f t="shared" si="63"/>
        <v>#VALUE!</v>
      </c>
      <c r="AY96" s="185" t="e">
        <f t="shared" si="63"/>
        <v>#VALUE!</v>
      </c>
      <c r="AZ96" s="185" t="e">
        <f t="shared" si="63"/>
        <v>#VALUE!</v>
      </c>
      <c r="BA96" s="185" t="e">
        <f t="shared" si="63"/>
        <v>#VALUE!</v>
      </c>
      <c r="BB96" s="185" t="e">
        <f t="shared" si="63"/>
        <v>#VALUE!</v>
      </c>
      <c r="BC96" s="185" t="e">
        <f t="shared" si="63"/>
        <v>#VALUE!</v>
      </c>
      <c r="BD96" s="185" t="e">
        <f t="shared" si="63"/>
        <v>#VALUE!</v>
      </c>
      <c r="BE96" s="185" t="e">
        <f t="shared" si="63"/>
        <v>#VALUE!</v>
      </c>
      <c r="BF96" s="146"/>
      <c r="BG96" s="181" t="e">
        <f t="shared" si="45"/>
        <v>#VALUE!</v>
      </c>
      <c r="BH96" s="145" t="e">
        <f t="shared" si="57"/>
        <v>#VALUE!</v>
      </c>
      <c r="BI96" s="145" t="e">
        <f t="shared" si="58"/>
        <v>#VALUE!</v>
      </c>
      <c r="BJ96" s="118"/>
      <c r="BK96" s="187" t="e">
        <f t="shared" si="30"/>
        <v>#VALUE!</v>
      </c>
      <c r="BL96" s="185" t="e">
        <f t="shared" si="61"/>
        <v>#VALUE!</v>
      </c>
      <c r="BM96" s="185" t="e">
        <f t="shared" si="61"/>
        <v>#VALUE!</v>
      </c>
      <c r="BN96" s="185" t="e">
        <f t="shared" si="61"/>
        <v>#VALUE!</v>
      </c>
      <c r="BO96" s="185" t="e">
        <f t="shared" si="61"/>
        <v>#VALUE!</v>
      </c>
      <c r="BP96" s="185" t="e">
        <f t="shared" si="61"/>
        <v>#VALUE!</v>
      </c>
      <c r="BQ96" s="185" t="e">
        <f t="shared" si="61"/>
        <v>#VALUE!</v>
      </c>
      <c r="BR96" s="185" t="e">
        <f t="shared" si="61"/>
        <v>#VALUE!</v>
      </c>
      <c r="BS96" s="185" t="e">
        <f t="shared" si="61"/>
        <v>#VALUE!</v>
      </c>
      <c r="BT96" s="185" t="e">
        <f t="shared" si="61"/>
        <v>#VALUE!</v>
      </c>
      <c r="BU96" s="119"/>
    </row>
    <row r="97" spans="1:73" ht="18" customHeight="1" x14ac:dyDescent="0.25">
      <c r="A97" s="117"/>
      <c r="B97" s="151" t="e">
        <f t="shared" si="59"/>
        <v>#VALUE!</v>
      </c>
      <c r="C97" s="118"/>
      <c r="D97" s="233" t="e">
        <f t="shared" si="47"/>
        <v>#VALUE!</v>
      </c>
      <c r="E97" s="233" t="e">
        <f t="shared" si="48"/>
        <v>#VALUE!</v>
      </c>
      <c r="F97" s="233" t="e">
        <f t="shared" si="49"/>
        <v>#VALUE!</v>
      </c>
      <c r="G97" s="118"/>
      <c r="H97" s="181" t="e">
        <f t="shared" si="50"/>
        <v>#VALUE!</v>
      </c>
      <c r="I97" s="145" t="e">
        <f t="shared" si="51"/>
        <v>#VALUE!</v>
      </c>
      <c r="J97" s="145" t="e">
        <f t="shared" si="52"/>
        <v>#VALUE!</v>
      </c>
      <c r="K97" s="118"/>
      <c r="L97" s="187" t="e">
        <f t="shared" si="28"/>
        <v>#VALUE!</v>
      </c>
      <c r="M97" s="185" t="e">
        <f t="shared" si="62"/>
        <v>#VALUE!</v>
      </c>
      <c r="N97" s="145" t="e">
        <f t="shared" si="62"/>
        <v>#VALUE!</v>
      </c>
      <c r="O97" s="145" t="e">
        <f t="shared" si="62"/>
        <v>#VALUE!</v>
      </c>
      <c r="P97" s="145" t="e">
        <f t="shared" si="62"/>
        <v>#VALUE!</v>
      </c>
      <c r="Q97" s="145" t="e">
        <f t="shared" si="62"/>
        <v>#VALUE!</v>
      </c>
      <c r="R97" s="145" t="e">
        <f t="shared" si="62"/>
        <v>#VALUE!</v>
      </c>
      <c r="S97" s="145" t="e">
        <f t="shared" si="62"/>
        <v>#VALUE!</v>
      </c>
      <c r="T97" s="145" t="e">
        <f t="shared" si="62"/>
        <v>#VALUE!</v>
      </c>
      <c r="U97" s="145" t="e">
        <f t="shared" si="62"/>
        <v>#VALUE!</v>
      </c>
      <c r="V97" s="145" t="e">
        <f t="shared" si="62"/>
        <v>#VALUE!</v>
      </c>
      <c r="W97" s="145" t="e">
        <f t="shared" si="62"/>
        <v>#VALUE!</v>
      </c>
      <c r="X97" s="145" t="e">
        <f t="shared" si="62"/>
        <v>#VALUE!</v>
      </c>
      <c r="Y97" s="145" t="e">
        <f t="shared" si="62"/>
        <v>#VALUE!</v>
      </c>
      <c r="Z97" s="145" t="e">
        <f t="shared" si="62"/>
        <v>#VALUE!</v>
      </c>
      <c r="AA97" s="145" t="e">
        <f t="shared" si="62"/>
        <v>#VALUE!</v>
      </c>
      <c r="AB97" s="145" t="e">
        <f t="shared" si="62"/>
        <v>#VALUE!</v>
      </c>
      <c r="AC97" s="145" t="e">
        <f t="shared" si="60"/>
        <v>#VALUE!</v>
      </c>
      <c r="AD97" s="145" t="e">
        <f t="shared" si="60"/>
        <v>#VALUE!</v>
      </c>
      <c r="AE97" s="145" t="e">
        <f t="shared" si="60"/>
        <v>#VALUE!</v>
      </c>
      <c r="AF97" s="145" t="e">
        <f t="shared" si="60"/>
        <v>#VALUE!</v>
      </c>
      <c r="AG97" s="145" t="e">
        <f t="shared" si="60"/>
        <v>#VALUE!</v>
      </c>
      <c r="AH97" s="145" t="e">
        <f t="shared" si="60"/>
        <v>#VALUE!</v>
      </c>
      <c r="AI97" s="145" t="e">
        <f t="shared" si="60"/>
        <v>#VALUE!</v>
      </c>
      <c r="AJ97" s="145" t="e">
        <f t="shared" si="60"/>
        <v>#VALUE!</v>
      </c>
      <c r="AK97" s="145" t="e">
        <f t="shared" si="60"/>
        <v>#VALUE!</v>
      </c>
      <c r="AL97" s="145" t="e">
        <f t="shared" si="60"/>
        <v>#VALUE!</v>
      </c>
      <c r="AM97" s="145" t="e">
        <f t="shared" si="60"/>
        <v>#VALUE!</v>
      </c>
      <c r="AN97" s="145" t="e">
        <f t="shared" si="60"/>
        <v>#VALUE!</v>
      </c>
      <c r="AO97" s="145" t="e">
        <f t="shared" si="60"/>
        <v>#VALUE!</v>
      </c>
      <c r="AP97" s="145" t="e">
        <f t="shared" si="60"/>
        <v>#VALUE!</v>
      </c>
      <c r="AQ97" s="146"/>
      <c r="AR97" s="181" t="e">
        <f t="shared" si="44"/>
        <v>#VALUE!</v>
      </c>
      <c r="AS97" s="145" t="e">
        <f t="shared" si="54"/>
        <v>#VALUE!</v>
      </c>
      <c r="AT97" s="145" t="e">
        <f t="shared" si="55"/>
        <v>#VALUE!</v>
      </c>
      <c r="AU97" s="118"/>
      <c r="AV97" s="187" t="e">
        <f t="shared" si="29"/>
        <v>#VALUE!</v>
      </c>
      <c r="AW97" s="185" t="e">
        <f t="shared" si="63"/>
        <v>#VALUE!</v>
      </c>
      <c r="AX97" s="185" t="e">
        <f t="shared" si="63"/>
        <v>#VALUE!</v>
      </c>
      <c r="AY97" s="185" t="e">
        <f t="shared" si="63"/>
        <v>#VALUE!</v>
      </c>
      <c r="AZ97" s="185" t="e">
        <f t="shared" si="63"/>
        <v>#VALUE!</v>
      </c>
      <c r="BA97" s="185" t="e">
        <f t="shared" si="63"/>
        <v>#VALUE!</v>
      </c>
      <c r="BB97" s="185" t="e">
        <f t="shared" si="63"/>
        <v>#VALUE!</v>
      </c>
      <c r="BC97" s="185" t="e">
        <f t="shared" si="63"/>
        <v>#VALUE!</v>
      </c>
      <c r="BD97" s="185" t="e">
        <f t="shared" si="63"/>
        <v>#VALUE!</v>
      </c>
      <c r="BE97" s="185" t="e">
        <f t="shared" si="63"/>
        <v>#VALUE!</v>
      </c>
      <c r="BF97" s="146"/>
      <c r="BG97" s="181" t="e">
        <f t="shared" si="45"/>
        <v>#VALUE!</v>
      </c>
      <c r="BH97" s="145" t="e">
        <f t="shared" si="57"/>
        <v>#VALUE!</v>
      </c>
      <c r="BI97" s="145" t="e">
        <f t="shared" si="58"/>
        <v>#VALUE!</v>
      </c>
      <c r="BJ97" s="118"/>
      <c r="BK97" s="187" t="e">
        <f t="shared" si="30"/>
        <v>#VALUE!</v>
      </c>
      <c r="BL97" s="185" t="e">
        <f t="shared" si="61"/>
        <v>#VALUE!</v>
      </c>
      <c r="BM97" s="185" t="e">
        <f t="shared" si="61"/>
        <v>#VALUE!</v>
      </c>
      <c r="BN97" s="185" t="e">
        <f t="shared" si="61"/>
        <v>#VALUE!</v>
      </c>
      <c r="BO97" s="185" t="e">
        <f t="shared" si="61"/>
        <v>#VALUE!</v>
      </c>
      <c r="BP97" s="185" t="e">
        <f t="shared" si="61"/>
        <v>#VALUE!</v>
      </c>
      <c r="BQ97" s="185" t="e">
        <f t="shared" si="61"/>
        <v>#VALUE!</v>
      </c>
      <c r="BR97" s="185" t="e">
        <f t="shared" si="61"/>
        <v>#VALUE!</v>
      </c>
      <c r="BS97" s="185" t="e">
        <f t="shared" si="61"/>
        <v>#VALUE!</v>
      </c>
      <c r="BT97" s="185" t="e">
        <f t="shared" si="61"/>
        <v>#VALUE!</v>
      </c>
      <c r="BU97" s="119"/>
    </row>
    <row r="98" spans="1:73" ht="18" customHeight="1" x14ac:dyDescent="0.25">
      <c r="A98" s="117"/>
      <c r="B98" s="151" t="e">
        <f t="shared" si="59"/>
        <v>#VALUE!</v>
      </c>
      <c r="C98" s="118"/>
      <c r="D98" s="233" t="e">
        <f t="shared" si="47"/>
        <v>#VALUE!</v>
      </c>
      <c r="E98" s="233" t="e">
        <f t="shared" si="48"/>
        <v>#VALUE!</v>
      </c>
      <c r="F98" s="233" t="e">
        <f t="shared" si="49"/>
        <v>#VALUE!</v>
      </c>
      <c r="G98" s="118"/>
      <c r="H98" s="181" t="e">
        <f t="shared" si="50"/>
        <v>#VALUE!</v>
      </c>
      <c r="I98" s="145" t="e">
        <f t="shared" si="51"/>
        <v>#VALUE!</v>
      </c>
      <c r="J98" s="145" t="e">
        <f t="shared" si="52"/>
        <v>#VALUE!</v>
      </c>
      <c r="K98" s="118"/>
      <c r="L98" s="187" t="e">
        <f t="shared" si="28"/>
        <v>#VALUE!</v>
      </c>
      <c r="M98" s="185" t="e">
        <f t="shared" si="62"/>
        <v>#VALUE!</v>
      </c>
      <c r="N98" s="145" t="e">
        <f t="shared" si="62"/>
        <v>#VALUE!</v>
      </c>
      <c r="O98" s="145" t="e">
        <f t="shared" si="62"/>
        <v>#VALUE!</v>
      </c>
      <c r="P98" s="145" t="e">
        <f t="shared" si="62"/>
        <v>#VALUE!</v>
      </c>
      <c r="Q98" s="145" t="e">
        <f t="shared" si="62"/>
        <v>#VALUE!</v>
      </c>
      <c r="R98" s="145" t="e">
        <f t="shared" si="62"/>
        <v>#VALUE!</v>
      </c>
      <c r="S98" s="145" t="e">
        <f t="shared" si="62"/>
        <v>#VALUE!</v>
      </c>
      <c r="T98" s="145" t="e">
        <f t="shared" si="62"/>
        <v>#VALUE!</v>
      </c>
      <c r="U98" s="145" t="e">
        <f t="shared" si="62"/>
        <v>#VALUE!</v>
      </c>
      <c r="V98" s="145" t="e">
        <f t="shared" si="62"/>
        <v>#VALUE!</v>
      </c>
      <c r="W98" s="145" t="e">
        <f t="shared" si="62"/>
        <v>#VALUE!</v>
      </c>
      <c r="X98" s="145" t="e">
        <f t="shared" si="62"/>
        <v>#VALUE!</v>
      </c>
      <c r="Y98" s="145" t="e">
        <f t="shared" si="62"/>
        <v>#VALUE!</v>
      </c>
      <c r="Z98" s="145" t="e">
        <f t="shared" si="62"/>
        <v>#VALUE!</v>
      </c>
      <c r="AA98" s="145" t="e">
        <f t="shared" si="62"/>
        <v>#VALUE!</v>
      </c>
      <c r="AB98" s="145" t="e">
        <f t="shared" si="62"/>
        <v>#VALUE!</v>
      </c>
      <c r="AC98" s="145" t="e">
        <f t="shared" si="60"/>
        <v>#VALUE!</v>
      </c>
      <c r="AD98" s="145" t="e">
        <f t="shared" si="60"/>
        <v>#VALUE!</v>
      </c>
      <c r="AE98" s="145" t="e">
        <f t="shared" si="60"/>
        <v>#VALUE!</v>
      </c>
      <c r="AF98" s="145" t="e">
        <f t="shared" si="60"/>
        <v>#VALUE!</v>
      </c>
      <c r="AG98" s="145" t="e">
        <f t="shared" si="60"/>
        <v>#VALUE!</v>
      </c>
      <c r="AH98" s="145" t="e">
        <f t="shared" si="60"/>
        <v>#VALUE!</v>
      </c>
      <c r="AI98" s="145" t="e">
        <f t="shared" si="60"/>
        <v>#VALUE!</v>
      </c>
      <c r="AJ98" s="145" t="e">
        <f t="shared" si="60"/>
        <v>#VALUE!</v>
      </c>
      <c r="AK98" s="145" t="e">
        <f t="shared" si="60"/>
        <v>#VALUE!</v>
      </c>
      <c r="AL98" s="145" t="e">
        <f t="shared" si="60"/>
        <v>#VALUE!</v>
      </c>
      <c r="AM98" s="145" t="e">
        <f t="shared" si="60"/>
        <v>#VALUE!</v>
      </c>
      <c r="AN98" s="145" t="e">
        <f t="shared" si="60"/>
        <v>#VALUE!</v>
      </c>
      <c r="AO98" s="145" t="e">
        <f t="shared" si="60"/>
        <v>#VALUE!</v>
      </c>
      <c r="AP98" s="145" t="e">
        <f t="shared" si="60"/>
        <v>#VALUE!</v>
      </c>
      <c r="AQ98" s="146"/>
      <c r="AR98" s="181" t="e">
        <f t="shared" si="44"/>
        <v>#VALUE!</v>
      </c>
      <c r="AS98" s="145" t="e">
        <f t="shared" si="54"/>
        <v>#VALUE!</v>
      </c>
      <c r="AT98" s="145" t="e">
        <f t="shared" si="55"/>
        <v>#VALUE!</v>
      </c>
      <c r="AU98" s="118"/>
      <c r="AV98" s="187" t="e">
        <f t="shared" si="29"/>
        <v>#VALUE!</v>
      </c>
      <c r="AW98" s="185" t="e">
        <f t="shared" si="63"/>
        <v>#VALUE!</v>
      </c>
      <c r="AX98" s="185" t="e">
        <f t="shared" si="63"/>
        <v>#VALUE!</v>
      </c>
      <c r="AY98" s="185" t="e">
        <f t="shared" si="63"/>
        <v>#VALUE!</v>
      </c>
      <c r="AZ98" s="185" t="e">
        <f t="shared" si="63"/>
        <v>#VALUE!</v>
      </c>
      <c r="BA98" s="185" t="e">
        <f t="shared" si="63"/>
        <v>#VALUE!</v>
      </c>
      <c r="BB98" s="185" t="e">
        <f t="shared" si="63"/>
        <v>#VALUE!</v>
      </c>
      <c r="BC98" s="185" t="e">
        <f t="shared" si="63"/>
        <v>#VALUE!</v>
      </c>
      <c r="BD98" s="185" t="e">
        <f t="shared" si="63"/>
        <v>#VALUE!</v>
      </c>
      <c r="BE98" s="185" t="e">
        <f t="shared" si="63"/>
        <v>#VALUE!</v>
      </c>
      <c r="BF98" s="146"/>
      <c r="BG98" s="181" t="e">
        <f t="shared" si="45"/>
        <v>#VALUE!</v>
      </c>
      <c r="BH98" s="145" t="e">
        <f t="shared" si="57"/>
        <v>#VALUE!</v>
      </c>
      <c r="BI98" s="145" t="e">
        <f t="shared" si="58"/>
        <v>#VALUE!</v>
      </c>
      <c r="BJ98" s="118"/>
      <c r="BK98" s="187" t="e">
        <f t="shared" si="30"/>
        <v>#VALUE!</v>
      </c>
      <c r="BL98" s="185" t="e">
        <f t="shared" si="61"/>
        <v>#VALUE!</v>
      </c>
      <c r="BM98" s="185" t="e">
        <f t="shared" si="61"/>
        <v>#VALUE!</v>
      </c>
      <c r="BN98" s="185" t="e">
        <f t="shared" si="61"/>
        <v>#VALUE!</v>
      </c>
      <c r="BO98" s="185" t="e">
        <f t="shared" si="61"/>
        <v>#VALUE!</v>
      </c>
      <c r="BP98" s="185" t="e">
        <f t="shared" si="61"/>
        <v>#VALUE!</v>
      </c>
      <c r="BQ98" s="185" t="e">
        <f t="shared" si="61"/>
        <v>#VALUE!</v>
      </c>
      <c r="BR98" s="185" t="e">
        <f t="shared" si="61"/>
        <v>#VALUE!</v>
      </c>
      <c r="BS98" s="185" t="e">
        <f t="shared" si="61"/>
        <v>#VALUE!</v>
      </c>
      <c r="BT98" s="185" t="e">
        <f t="shared" si="61"/>
        <v>#VALUE!</v>
      </c>
      <c r="BU98" s="119"/>
    </row>
    <row r="99" spans="1:73" ht="18" customHeight="1" x14ac:dyDescent="0.25">
      <c r="A99" s="117"/>
      <c r="B99" s="151" t="e">
        <f t="shared" si="59"/>
        <v>#VALUE!</v>
      </c>
      <c r="C99" s="118"/>
      <c r="D99" s="233" t="e">
        <f t="shared" si="47"/>
        <v>#VALUE!</v>
      </c>
      <c r="E99" s="233" t="e">
        <f t="shared" si="48"/>
        <v>#VALUE!</v>
      </c>
      <c r="F99" s="233" t="e">
        <f t="shared" si="49"/>
        <v>#VALUE!</v>
      </c>
      <c r="G99" s="118"/>
      <c r="H99" s="181" t="e">
        <f t="shared" si="50"/>
        <v>#VALUE!</v>
      </c>
      <c r="I99" s="145" t="e">
        <f t="shared" si="51"/>
        <v>#VALUE!</v>
      </c>
      <c r="J99" s="145" t="e">
        <f t="shared" si="52"/>
        <v>#VALUE!</v>
      </c>
      <c r="K99" s="118"/>
      <c r="L99" s="187" t="e">
        <f t="shared" si="28"/>
        <v>#VALUE!</v>
      </c>
      <c r="M99" s="185" t="e">
        <f t="shared" si="62"/>
        <v>#VALUE!</v>
      </c>
      <c r="N99" s="145" t="e">
        <f t="shared" si="62"/>
        <v>#VALUE!</v>
      </c>
      <c r="O99" s="145" t="e">
        <f t="shared" si="62"/>
        <v>#VALUE!</v>
      </c>
      <c r="P99" s="145" t="e">
        <f t="shared" si="62"/>
        <v>#VALUE!</v>
      </c>
      <c r="Q99" s="145" t="e">
        <f t="shared" si="62"/>
        <v>#VALUE!</v>
      </c>
      <c r="R99" s="145" t="e">
        <f t="shared" si="62"/>
        <v>#VALUE!</v>
      </c>
      <c r="S99" s="145" t="e">
        <f t="shared" si="62"/>
        <v>#VALUE!</v>
      </c>
      <c r="T99" s="145" t="e">
        <f t="shared" si="62"/>
        <v>#VALUE!</v>
      </c>
      <c r="U99" s="145" t="e">
        <f t="shared" si="62"/>
        <v>#VALUE!</v>
      </c>
      <c r="V99" s="145" t="e">
        <f t="shared" si="62"/>
        <v>#VALUE!</v>
      </c>
      <c r="W99" s="145" t="e">
        <f t="shared" si="62"/>
        <v>#VALUE!</v>
      </c>
      <c r="X99" s="145" t="e">
        <f t="shared" si="62"/>
        <v>#VALUE!</v>
      </c>
      <c r="Y99" s="145" t="e">
        <f t="shared" si="62"/>
        <v>#VALUE!</v>
      </c>
      <c r="Z99" s="145" t="e">
        <f t="shared" si="62"/>
        <v>#VALUE!</v>
      </c>
      <c r="AA99" s="145" t="e">
        <f t="shared" si="62"/>
        <v>#VALUE!</v>
      </c>
      <c r="AB99" s="145" t="e">
        <f t="shared" si="62"/>
        <v>#VALUE!</v>
      </c>
      <c r="AC99" s="145" t="e">
        <f t="shared" si="60"/>
        <v>#VALUE!</v>
      </c>
      <c r="AD99" s="145" t="e">
        <f t="shared" si="60"/>
        <v>#VALUE!</v>
      </c>
      <c r="AE99" s="145" t="e">
        <f t="shared" si="60"/>
        <v>#VALUE!</v>
      </c>
      <c r="AF99" s="145" t="e">
        <f t="shared" si="60"/>
        <v>#VALUE!</v>
      </c>
      <c r="AG99" s="145" t="e">
        <f t="shared" si="60"/>
        <v>#VALUE!</v>
      </c>
      <c r="AH99" s="145" t="e">
        <f t="shared" si="60"/>
        <v>#VALUE!</v>
      </c>
      <c r="AI99" s="145" t="e">
        <f t="shared" si="60"/>
        <v>#VALUE!</v>
      </c>
      <c r="AJ99" s="145" t="e">
        <f t="shared" si="60"/>
        <v>#VALUE!</v>
      </c>
      <c r="AK99" s="145" t="e">
        <f t="shared" si="60"/>
        <v>#VALUE!</v>
      </c>
      <c r="AL99" s="145" t="e">
        <f t="shared" si="60"/>
        <v>#VALUE!</v>
      </c>
      <c r="AM99" s="145" t="e">
        <f t="shared" si="60"/>
        <v>#VALUE!</v>
      </c>
      <c r="AN99" s="145" t="e">
        <f t="shared" si="60"/>
        <v>#VALUE!</v>
      </c>
      <c r="AO99" s="145" t="e">
        <f t="shared" si="60"/>
        <v>#VALUE!</v>
      </c>
      <c r="AP99" s="145" t="e">
        <f t="shared" si="60"/>
        <v>#VALUE!</v>
      </c>
      <c r="AQ99" s="146"/>
      <c r="AR99" s="181" t="e">
        <f t="shared" si="44"/>
        <v>#VALUE!</v>
      </c>
      <c r="AS99" s="145" t="e">
        <f t="shared" si="54"/>
        <v>#VALUE!</v>
      </c>
      <c r="AT99" s="145" t="e">
        <f t="shared" si="55"/>
        <v>#VALUE!</v>
      </c>
      <c r="AU99" s="118"/>
      <c r="AV99" s="187" t="e">
        <f t="shared" si="29"/>
        <v>#VALUE!</v>
      </c>
      <c r="AW99" s="185" t="e">
        <f t="shared" si="63"/>
        <v>#VALUE!</v>
      </c>
      <c r="AX99" s="185" t="e">
        <f t="shared" si="63"/>
        <v>#VALUE!</v>
      </c>
      <c r="AY99" s="185" t="e">
        <f t="shared" si="63"/>
        <v>#VALUE!</v>
      </c>
      <c r="AZ99" s="185" t="e">
        <f t="shared" si="63"/>
        <v>#VALUE!</v>
      </c>
      <c r="BA99" s="185" t="e">
        <f t="shared" si="63"/>
        <v>#VALUE!</v>
      </c>
      <c r="BB99" s="185" t="e">
        <f t="shared" si="63"/>
        <v>#VALUE!</v>
      </c>
      <c r="BC99" s="185" t="e">
        <f t="shared" si="63"/>
        <v>#VALUE!</v>
      </c>
      <c r="BD99" s="185" t="e">
        <f t="shared" si="63"/>
        <v>#VALUE!</v>
      </c>
      <c r="BE99" s="185" t="e">
        <f t="shared" si="63"/>
        <v>#VALUE!</v>
      </c>
      <c r="BF99" s="146"/>
      <c r="BG99" s="181" t="e">
        <f t="shared" si="45"/>
        <v>#VALUE!</v>
      </c>
      <c r="BH99" s="145" t="e">
        <f t="shared" si="57"/>
        <v>#VALUE!</v>
      </c>
      <c r="BI99" s="145" t="e">
        <f t="shared" si="58"/>
        <v>#VALUE!</v>
      </c>
      <c r="BJ99" s="118"/>
      <c r="BK99" s="187" t="e">
        <f t="shared" si="30"/>
        <v>#VALUE!</v>
      </c>
      <c r="BL99" s="185" t="e">
        <f t="shared" si="61"/>
        <v>#VALUE!</v>
      </c>
      <c r="BM99" s="185" t="e">
        <f t="shared" si="61"/>
        <v>#VALUE!</v>
      </c>
      <c r="BN99" s="185" t="e">
        <f t="shared" si="61"/>
        <v>#VALUE!</v>
      </c>
      <c r="BO99" s="185" t="e">
        <f t="shared" si="61"/>
        <v>#VALUE!</v>
      </c>
      <c r="BP99" s="185" t="e">
        <f t="shared" si="61"/>
        <v>#VALUE!</v>
      </c>
      <c r="BQ99" s="185" t="e">
        <f t="shared" si="61"/>
        <v>#VALUE!</v>
      </c>
      <c r="BR99" s="185" t="e">
        <f t="shared" si="61"/>
        <v>#VALUE!</v>
      </c>
      <c r="BS99" s="185" t="e">
        <f t="shared" si="61"/>
        <v>#VALUE!</v>
      </c>
      <c r="BT99" s="185" t="e">
        <f t="shared" si="61"/>
        <v>#VALUE!</v>
      </c>
      <c r="BU99" s="119"/>
    </row>
    <row r="100" spans="1:73" ht="18" customHeight="1" x14ac:dyDescent="0.25">
      <c r="A100" s="117"/>
      <c r="B100" s="151" t="e">
        <f t="shared" si="59"/>
        <v>#VALUE!</v>
      </c>
      <c r="C100" s="118"/>
      <c r="D100" s="233" t="e">
        <f t="shared" si="47"/>
        <v>#VALUE!</v>
      </c>
      <c r="E100" s="233" t="e">
        <f t="shared" si="48"/>
        <v>#VALUE!</v>
      </c>
      <c r="F100" s="233" t="e">
        <f t="shared" si="49"/>
        <v>#VALUE!</v>
      </c>
      <c r="G100" s="118"/>
      <c r="H100" s="181" t="e">
        <f t="shared" si="50"/>
        <v>#VALUE!</v>
      </c>
      <c r="I100" s="145" t="e">
        <f t="shared" si="51"/>
        <v>#VALUE!</v>
      </c>
      <c r="J100" s="145" t="e">
        <f t="shared" si="52"/>
        <v>#VALUE!</v>
      </c>
      <c r="K100" s="118"/>
      <c r="L100" s="187" t="e">
        <f t="shared" si="28"/>
        <v>#VALUE!</v>
      </c>
      <c r="M100" s="185" t="e">
        <f t="shared" si="62"/>
        <v>#VALUE!</v>
      </c>
      <c r="N100" s="145" t="e">
        <f t="shared" si="62"/>
        <v>#VALUE!</v>
      </c>
      <c r="O100" s="145" t="e">
        <f t="shared" si="62"/>
        <v>#VALUE!</v>
      </c>
      <c r="P100" s="145" t="e">
        <f t="shared" si="62"/>
        <v>#VALUE!</v>
      </c>
      <c r="Q100" s="145" t="e">
        <f t="shared" si="62"/>
        <v>#VALUE!</v>
      </c>
      <c r="R100" s="145" t="e">
        <f t="shared" si="62"/>
        <v>#VALUE!</v>
      </c>
      <c r="S100" s="145" t="e">
        <f t="shared" si="62"/>
        <v>#VALUE!</v>
      </c>
      <c r="T100" s="145" t="e">
        <f t="shared" si="62"/>
        <v>#VALUE!</v>
      </c>
      <c r="U100" s="145" t="e">
        <f t="shared" si="62"/>
        <v>#VALUE!</v>
      </c>
      <c r="V100" s="145" t="e">
        <f t="shared" si="62"/>
        <v>#VALUE!</v>
      </c>
      <c r="W100" s="145" t="e">
        <f t="shared" si="62"/>
        <v>#VALUE!</v>
      </c>
      <c r="X100" s="145" t="e">
        <f t="shared" si="62"/>
        <v>#VALUE!</v>
      </c>
      <c r="Y100" s="145" t="e">
        <f t="shared" si="62"/>
        <v>#VALUE!</v>
      </c>
      <c r="Z100" s="145" t="e">
        <f t="shared" si="62"/>
        <v>#VALUE!</v>
      </c>
      <c r="AA100" s="145" t="e">
        <f t="shared" si="62"/>
        <v>#VALUE!</v>
      </c>
      <c r="AB100" s="145" t="e">
        <f t="shared" si="62"/>
        <v>#VALUE!</v>
      </c>
      <c r="AC100" s="145" t="e">
        <f t="shared" si="60"/>
        <v>#VALUE!</v>
      </c>
      <c r="AD100" s="145" t="e">
        <f t="shared" si="60"/>
        <v>#VALUE!</v>
      </c>
      <c r="AE100" s="145" t="e">
        <f t="shared" si="60"/>
        <v>#VALUE!</v>
      </c>
      <c r="AF100" s="145" t="e">
        <f t="shared" si="60"/>
        <v>#VALUE!</v>
      </c>
      <c r="AG100" s="145" t="e">
        <f t="shared" si="60"/>
        <v>#VALUE!</v>
      </c>
      <c r="AH100" s="145" t="e">
        <f t="shared" si="60"/>
        <v>#VALUE!</v>
      </c>
      <c r="AI100" s="145" t="e">
        <f t="shared" si="60"/>
        <v>#VALUE!</v>
      </c>
      <c r="AJ100" s="145" t="e">
        <f t="shared" si="60"/>
        <v>#VALUE!</v>
      </c>
      <c r="AK100" s="145" t="e">
        <f t="shared" si="60"/>
        <v>#VALUE!</v>
      </c>
      <c r="AL100" s="145" t="e">
        <f t="shared" si="60"/>
        <v>#VALUE!</v>
      </c>
      <c r="AM100" s="145" t="e">
        <f t="shared" si="60"/>
        <v>#VALUE!</v>
      </c>
      <c r="AN100" s="145" t="e">
        <f t="shared" si="60"/>
        <v>#VALUE!</v>
      </c>
      <c r="AO100" s="145" t="e">
        <f t="shared" si="60"/>
        <v>#VALUE!</v>
      </c>
      <c r="AP100" s="145" t="e">
        <f t="shared" si="60"/>
        <v>#VALUE!</v>
      </c>
      <c r="AQ100" s="146"/>
      <c r="AR100" s="181" t="e">
        <f t="shared" si="44"/>
        <v>#VALUE!</v>
      </c>
      <c r="AS100" s="145" t="e">
        <f t="shared" si="54"/>
        <v>#VALUE!</v>
      </c>
      <c r="AT100" s="145" t="e">
        <f t="shared" si="55"/>
        <v>#VALUE!</v>
      </c>
      <c r="AU100" s="118"/>
      <c r="AV100" s="187" t="e">
        <f t="shared" si="29"/>
        <v>#VALUE!</v>
      </c>
      <c r="AW100" s="185" t="e">
        <f t="shared" si="63"/>
        <v>#VALUE!</v>
      </c>
      <c r="AX100" s="185" t="e">
        <f t="shared" si="63"/>
        <v>#VALUE!</v>
      </c>
      <c r="AY100" s="185" t="e">
        <f t="shared" si="63"/>
        <v>#VALUE!</v>
      </c>
      <c r="AZ100" s="185" t="e">
        <f t="shared" si="63"/>
        <v>#VALUE!</v>
      </c>
      <c r="BA100" s="185" t="e">
        <f t="shared" si="63"/>
        <v>#VALUE!</v>
      </c>
      <c r="BB100" s="185" t="e">
        <f t="shared" si="63"/>
        <v>#VALUE!</v>
      </c>
      <c r="BC100" s="185" t="e">
        <f t="shared" si="63"/>
        <v>#VALUE!</v>
      </c>
      <c r="BD100" s="185" t="e">
        <f t="shared" si="63"/>
        <v>#VALUE!</v>
      </c>
      <c r="BE100" s="185" t="e">
        <f t="shared" si="63"/>
        <v>#VALUE!</v>
      </c>
      <c r="BF100" s="146"/>
      <c r="BG100" s="181" t="e">
        <f t="shared" si="45"/>
        <v>#VALUE!</v>
      </c>
      <c r="BH100" s="145" t="e">
        <f t="shared" si="57"/>
        <v>#VALUE!</v>
      </c>
      <c r="BI100" s="145" t="e">
        <f t="shared" si="58"/>
        <v>#VALUE!</v>
      </c>
      <c r="BJ100" s="118"/>
      <c r="BK100" s="187" t="e">
        <f t="shared" si="30"/>
        <v>#VALUE!</v>
      </c>
      <c r="BL100" s="185" t="e">
        <f t="shared" si="61"/>
        <v>#VALUE!</v>
      </c>
      <c r="BM100" s="185" t="e">
        <f t="shared" si="61"/>
        <v>#VALUE!</v>
      </c>
      <c r="BN100" s="185" t="e">
        <f t="shared" si="61"/>
        <v>#VALUE!</v>
      </c>
      <c r="BO100" s="185" t="e">
        <f t="shared" si="61"/>
        <v>#VALUE!</v>
      </c>
      <c r="BP100" s="185" t="e">
        <f t="shared" si="61"/>
        <v>#VALUE!</v>
      </c>
      <c r="BQ100" s="185" t="e">
        <f t="shared" si="61"/>
        <v>#VALUE!</v>
      </c>
      <c r="BR100" s="185" t="e">
        <f t="shared" si="61"/>
        <v>#VALUE!</v>
      </c>
      <c r="BS100" s="185" t="e">
        <f t="shared" si="61"/>
        <v>#VALUE!</v>
      </c>
      <c r="BT100" s="185" t="e">
        <f t="shared" si="61"/>
        <v>#VALUE!</v>
      </c>
      <c r="BU100" s="119"/>
    </row>
    <row r="101" spans="1:73" ht="18" customHeight="1" x14ac:dyDescent="0.25">
      <c r="A101" s="117"/>
      <c r="B101" s="151" t="e">
        <f t="shared" si="59"/>
        <v>#VALUE!</v>
      </c>
      <c r="C101" s="118"/>
      <c r="D101" s="233" t="e">
        <f t="shared" si="47"/>
        <v>#VALUE!</v>
      </c>
      <c r="E101" s="233" t="e">
        <f t="shared" si="48"/>
        <v>#VALUE!</v>
      </c>
      <c r="F101" s="233" t="e">
        <f t="shared" si="49"/>
        <v>#VALUE!</v>
      </c>
      <c r="G101" s="118"/>
      <c r="H101" s="181" t="e">
        <f t="shared" si="50"/>
        <v>#VALUE!</v>
      </c>
      <c r="I101" s="145" t="e">
        <f t="shared" si="51"/>
        <v>#VALUE!</v>
      </c>
      <c r="J101" s="145" t="e">
        <f t="shared" si="52"/>
        <v>#VALUE!</v>
      </c>
      <c r="K101" s="118"/>
      <c r="L101" s="187" t="e">
        <f t="shared" si="28"/>
        <v>#VALUE!</v>
      </c>
      <c r="M101" s="185" t="e">
        <f t="shared" si="62"/>
        <v>#VALUE!</v>
      </c>
      <c r="N101" s="145" t="e">
        <f t="shared" si="62"/>
        <v>#VALUE!</v>
      </c>
      <c r="O101" s="145" t="e">
        <f t="shared" si="62"/>
        <v>#VALUE!</v>
      </c>
      <c r="P101" s="145" t="e">
        <f t="shared" si="62"/>
        <v>#VALUE!</v>
      </c>
      <c r="Q101" s="145" t="e">
        <f t="shared" si="62"/>
        <v>#VALUE!</v>
      </c>
      <c r="R101" s="145" t="e">
        <f t="shared" si="62"/>
        <v>#VALUE!</v>
      </c>
      <c r="S101" s="145" t="e">
        <f t="shared" si="62"/>
        <v>#VALUE!</v>
      </c>
      <c r="T101" s="145" t="e">
        <f t="shared" si="62"/>
        <v>#VALUE!</v>
      </c>
      <c r="U101" s="145" t="e">
        <f t="shared" si="62"/>
        <v>#VALUE!</v>
      </c>
      <c r="V101" s="145" t="e">
        <f t="shared" si="62"/>
        <v>#VALUE!</v>
      </c>
      <c r="W101" s="145" t="e">
        <f t="shared" si="62"/>
        <v>#VALUE!</v>
      </c>
      <c r="X101" s="145" t="e">
        <f t="shared" si="62"/>
        <v>#VALUE!</v>
      </c>
      <c r="Y101" s="145" t="e">
        <f t="shared" si="62"/>
        <v>#VALUE!</v>
      </c>
      <c r="Z101" s="145" t="e">
        <f t="shared" si="62"/>
        <v>#VALUE!</v>
      </c>
      <c r="AA101" s="145" t="e">
        <f t="shared" si="62"/>
        <v>#VALUE!</v>
      </c>
      <c r="AB101" s="145" t="e">
        <f t="shared" si="62"/>
        <v>#VALUE!</v>
      </c>
      <c r="AC101" s="145" t="e">
        <f t="shared" si="60"/>
        <v>#VALUE!</v>
      </c>
      <c r="AD101" s="145" t="e">
        <f t="shared" si="60"/>
        <v>#VALUE!</v>
      </c>
      <c r="AE101" s="145" t="e">
        <f t="shared" si="60"/>
        <v>#VALUE!</v>
      </c>
      <c r="AF101" s="145" t="e">
        <f t="shared" si="60"/>
        <v>#VALUE!</v>
      </c>
      <c r="AG101" s="145" t="e">
        <f t="shared" si="60"/>
        <v>#VALUE!</v>
      </c>
      <c r="AH101" s="145" t="e">
        <f t="shared" si="60"/>
        <v>#VALUE!</v>
      </c>
      <c r="AI101" s="145" t="e">
        <f t="shared" si="60"/>
        <v>#VALUE!</v>
      </c>
      <c r="AJ101" s="145" t="e">
        <f t="shared" si="60"/>
        <v>#VALUE!</v>
      </c>
      <c r="AK101" s="145" t="e">
        <f t="shared" si="60"/>
        <v>#VALUE!</v>
      </c>
      <c r="AL101" s="145" t="e">
        <f t="shared" si="60"/>
        <v>#VALUE!</v>
      </c>
      <c r="AM101" s="145" t="e">
        <f t="shared" si="60"/>
        <v>#VALUE!</v>
      </c>
      <c r="AN101" s="145" t="e">
        <f t="shared" si="60"/>
        <v>#VALUE!</v>
      </c>
      <c r="AO101" s="145" t="e">
        <f t="shared" si="60"/>
        <v>#VALUE!</v>
      </c>
      <c r="AP101" s="145" t="e">
        <f t="shared" si="60"/>
        <v>#VALUE!</v>
      </c>
      <c r="AQ101" s="146"/>
      <c r="AR101" s="181" t="e">
        <f t="shared" si="44"/>
        <v>#VALUE!</v>
      </c>
      <c r="AS101" s="145" t="e">
        <f t="shared" si="54"/>
        <v>#VALUE!</v>
      </c>
      <c r="AT101" s="145" t="e">
        <f t="shared" si="55"/>
        <v>#VALUE!</v>
      </c>
      <c r="AU101" s="118"/>
      <c r="AV101" s="187" t="e">
        <f t="shared" si="29"/>
        <v>#VALUE!</v>
      </c>
      <c r="AW101" s="185" t="e">
        <f t="shared" si="63"/>
        <v>#VALUE!</v>
      </c>
      <c r="AX101" s="185" t="e">
        <f t="shared" si="63"/>
        <v>#VALUE!</v>
      </c>
      <c r="AY101" s="185" t="e">
        <f t="shared" si="63"/>
        <v>#VALUE!</v>
      </c>
      <c r="AZ101" s="185" t="e">
        <f t="shared" si="63"/>
        <v>#VALUE!</v>
      </c>
      <c r="BA101" s="185" t="e">
        <f t="shared" si="63"/>
        <v>#VALUE!</v>
      </c>
      <c r="BB101" s="185" t="e">
        <f t="shared" si="63"/>
        <v>#VALUE!</v>
      </c>
      <c r="BC101" s="185" t="e">
        <f t="shared" si="63"/>
        <v>#VALUE!</v>
      </c>
      <c r="BD101" s="185" t="e">
        <f t="shared" si="63"/>
        <v>#VALUE!</v>
      </c>
      <c r="BE101" s="185" t="e">
        <f t="shared" si="63"/>
        <v>#VALUE!</v>
      </c>
      <c r="BF101" s="146"/>
      <c r="BG101" s="181" t="e">
        <f t="shared" si="45"/>
        <v>#VALUE!</v>
      </c>
      <c r="BH101" s="145" t="e">
        <f t="shared" si="57"/>
        <v>#VALUE!</v>
      </c>
      <c r="BI101" s="145" t="e">
        <f t="shared" si="58"/>
        <v>#VALUE!</v>
      </c>
      <c r="BJ101" s="118"/>
      <c r="BK101" s="187" t="e">
        <f t="shared" si="30"/>
        <v>#VALUE!</v>
      </c>
      <c r="BL101" s="185" t="e">
        <f t="shared" si="61"/>
        <v>#VALUE!</v>
      </c>
      <c r="BM101" s="185" t="e">
        <f t="shared" si="61"/>
        <v>#VALUE!</v>
      </c>
      <c r="BN101" s="185" t="e">
        <f t="shared" si="61"/>
        <v>#VALUE!</v>
      </c>
      <c r="BO101" s="185" t="e">
        <f t="shared" si="61"/>
        <v>#VALUE!</v>
      </c>
      <c r="BP101" s="185" t="e">
        <f t="shared" si="61"/>
        <v>#VALUE!</v>
      </c>
      <c r="BQ101" s="185" t="e">
        <f t="shared" si="61"/>
        <v>#VALUE!</v>
      </c>
      <c r="BR101" s="185" t="e">
        <f t="shared" si="61"/>
        <v>#VALUE!</v>
      </c>
      <c r="BS101" s="185" t="e">
        <f t="shared" si="61"/>
        <v>#VALUE!</v>
      </c>
      <c r="BT101" s="185" t="e">
        <f t="shared" si="61"/>
        <v>#VALUE!</v>
      </c>
      <c r="BU101" s="119"/>
    </row>
    <row r="102" spans="1:73" ht="18" customHeight="1" x14ac:dyDescent="0.25">
      <c r="A102" s="117"/>
      <c r="B102" s="151" t="e">
        <f>DATE(YEAR(B101),MONTH(B101)+1,DAY(B101))</f>
        <v>#VALUE!</v>
      </c>
      <c r="C102" s="118"/>
      <c r="D102" s="233" t="e">
        <f t="shared" si="47"/>
        <v>#VALUE!</v>
      </c>
      <c r="E102" s="233" t="e">
        <f t="shared" si="48"/>
        <v>#VALUE!</v>
      </c>
      <c r="F102" s="233" t="e">
        <f t="shared" si="49"/>
        <v>#VALUE!</v>
      </c>
      <c r="G102" s="118"/>
      <c r="H102" s="181" t="e">
        <f t="shared" si="50"/>
        <v>#VALUE!</v>
      </c>
      <c r="I102" s="145" t="e">
        <f t="shared" si="51"/>
        <v>#VALUE!</v>
      </c>
      <c r="J102" s="145" t="e">
        <f t="shared" si="52"/>
        <v>#VALUE!</v>
      </c>
      <c r="K102" s="118"/>
      <c r="L102" s="187" t="e">
        <f t="shared" si="28"/>
        <v>#VALUE!</v>
      </c>
      <c r="M102" s="185" t="e">
        <f t="shared" si="62"/>
        <v>#VALUE!</v>
      </c>
      <c r="N102" s="145" t="e">
        <f t="shared" si="62"/>
        <v>#VALUE!</v>
      </c>
      <c r="O102" s="145" t="e">
        <f t="shared" si="62"/>
        <v>#VALUE!</v>
      </c>
      <c r="P102" s="145" t="e">
        <f t="shared" si="62"/>
        <v>#VALUE!</v>
      </c>
      <c r="Q102" s="145" t="e">
        <f t="shared" si="62"/>
        <v>#VALUE!</v>
      </c>
      <c r="R102" s="145" t="e">
        <f t="shared" si="62"/>
        <v>#VALUE!</v>
      </c>
      <c r="S102" s="145" t="e">
        <f t="shared" si="62"/>
        <v>#VALUE!</v>
      </c>
      <c r="T102" s="145" t="e">
        <f t="shared" si="62"/>
        <v>#VALUE!</v>
      </c>
      <c r="U102" s="145" t="e">
        <f t="shared" si="62"/>
        <v>#VALUE!</v>
      </c>
      <c r="V102" s="145" t="e">
        <f t="shared" si="62"/>
        <v>#VALUE!</v>
      </c>
      <c r="W102" s="145" t="e">
        <f t="shared" si="62"/>
        <v>#VALUE!</v>
      </c>
      <c r="X102" s="145" t="e">
        <f t="shared" si="62"/>
        <v>#VALUE!</v>
      </c>
      <c r="Y102" s="145" t="e">
        <f t="shared" si="62"/>
        <v>#VALUE!</v>
      </c>
      <c r="Z102" s="145" t="e">
        <f t="shared" si="62"/>
        <v>#VALUE!</v>
      </c>
      <c r="AA102" s="145" t="e">
        <f t="shared" si="62"/>
        <v>#VALUE!</v>
      </c>
      <c r="AB102" s="145" t="e">
        <f t="shared" si="62"/>
        <v>#VALUE!</v>
      </c>
      <c r="AC102" s="145" t="e">
        <f t="shared" si="60"/>
        <v>#VALUE!</v>
      </c>
      <c r="AD102" s="145" t="e">
        <f t="shared" si="60"/>
        <v>#VALUE!</v>
      </c>
      <c r="AE102" s="145" t="e">
        <f t="shared" si="60"/>
        <v>#VALUE!</v>
      </c>
      <c r="AF102" s="145" t="e">
        <f t="shared" si="60"/>
        <v>#VALUE!</v>
      </c>
      <c r="AG102" s="145" t="e">
        <f t="shared" si="60"/>
        <v>#VALUE!</v>
      </c>
      <c r="AH102" s="145" t="e">
        <f t="shared" si="60"/>
        <v>#VALUE!</v>
      </c>
      <c r="AI102" s="145" t="e">
        <f t="shared" si="60"/>
        <v>#VALUE!</v>
      </c>
      <c r="AJ102" s="145" t="e">
        <f t="shared" si="60"/>
        <v>#VALUE!</v>
      </c>
      <c r="AK102" s="145" t="e">
        <f t="shared" si="60"/>
        <v>#VALUE!</v>
      </c>
      <c r="AL102" s="145" t="e">
        <f t="shared" si="60"/>
        <v>#VALUE!</v>
      </c>
      <c r="AM102" s="145" t="e">
        <f t="shared" si="60"/>
        <v>#VALUE!</v>
      </c>
      <c r="AN102" s="145" t="e">
        <f t="shared" si="60"/>
        <v>#VALUE!</v>
      </c>
      <c r="AO102" s="145" t="e">
        <f t="shared" si="60"/>
        <v>#VALUE!</v>
      </c>
      <c r="AP102" s="145" t="e">
        <f t="shared" si="60"/>
        <v>#VALUE!</v>
      </c>
      <c r="AQ102" s="146"/>
      <c r="AR102" s="181" t="e">
        <f t="shared" si="44"/>
        <v>#VALUE!</v>
      </c>
      <c r="AS102" s="145" t="e">
        <f t="shared" si="54"/>
        <v>#VALUE!</v>
      </c>
      <c r="AT102" s="145" t="e">
        <f t="shared" si="55"/>
        <v>#VALUE!</v>
      </c>
      <c r="AU102" s="118"/>
      <c r="AV102" s="187" t="e">
        <f t="shared" si="29"/>
        <v>#VALUE!</v>
      </c>
      <c r="AW102" s="185" t="e">
        <f t="shared" si="63"/>
        <v>#VALUE!</v>
      </c>
      <c r="AX102" s="185" t="e">
        <f t="shared" si="63"/>
        <v>#VALUE!</v>
      </c>
      <c r="AY102" s="185" t="e">
        <f t="shared" si="63"/>
        <v>#VALUE!</v>
      </c>
      <c r="AZ102" s="185" t="e">
        <f t="shared" si="63"/>
        <v>#VALUE!</v>
      </c>
      <c r="BA102" s="185" t="e">
        <f t="shared" si="63"/>
        <v>#VALUE!</v>
      </c>
      <c r="BB102" s="185" t="e">
        <f t="shared" si="63"/>
        <v>#VALUE!</v>
      </c>
      <c r="BC102" s="185" t="e">
        <f t="shared" si="63"/>
        <v>#VALUE!</v>
      </c>
      <c r="BD102" s="185" t="e">
        <f t="shared" si="63"/>
        <v>#VALUE!</v>
      </c>
      <c r="BE102" s="185" t="e">
        <f t="shared" si="63"/>
        <v>#VALUE!</v>
      </c>
      <c r="BF102" s="146"/>
      <c r="BG102" s="181" t="e">
        <f t="shared" si="45"/>
        <v>#VALUE!</v>
      </c>
      <c r="BH102" s="145" t="e">
        <f t="shared" si="57"/>
        <v>#VALUE!</v>
      </c>
      <c r="BI102" s="145" t="e">
        <f t="shared" si="58"/>
        <v>#VALUE!</v>
      </c>
      <c r="BJ102" s="118"/>
      <c r="BK102" s="187" t="e">
        <f t="shared" si="30"/>
        <v>#VALUE!</v>
      </c>
      <c r="BL102" s="185" t="e">
        <f t="shared" si="61"/>
        <v>#VALUE!</v>
      </c>
      <c r="BM102" s="185" t="e">
        <f t="shared" si="61"/>
        <v>#VALUE!</v>
      </c>
      <c r="BN102" s="185" t="e">
        <f t="shared" si="61"/>
        <v>#VALUE!</v>
      </c>
      <c r="BO102" s="185" t="e">
        <f t="shared" si="61"/>
        <v>#VALUE!</v>
      </c>
      <c r="BP102" s="185" t="e">
        <f t="shared" si="61"/>
        <v>#VALUE!</v>
      </c>
      <c r="BQ102" s="185" t="e">
        <f t="shared" si="61"/>
        <v>#VALUE!</v>
      </c>
      <c r="BR102" s="185" t="e">
        <f t="shared" si="61"/>
        <v>#VALUE!</v>
      </c>
      <c r="BS102" s="185" t="e">
        <f t="shared" si="61"/>
        <v>#VALUE!</v>
      </c>
      <c r="BT102" s="185" t="e">
        <f t="shared" si="61"/>
        <v>#VALUE!</v>
      </c>
      <c r="BU102" s="119"/>
    </row>
    <row r="103" spans="1:73" ht="18" customHeight="1" x14ac:dyDescent="0.25">
      <c r="A103" s="117"/>
      <c r="B103" s="151" t="e">
        <f>DATE(YEAR(B102),MONTH(B102)+1,DAY(B102))</f>
        <v>#VALUE!</v>
      </c>
      <c r="C103" s="118"/>
      <c r="D103" s="233" t="e">
        <f t="shared" si="47"/>
        <v>#VALUE!</v>
      </c>
      <c r="E103" s="233" t="e">
        <f t="shared" si="48"/>
        <v>#VALUE!</v>
      </c>
      <c r="F103" s="233" t="e">
        <f t="shared" si="49"/>
        <v>#VALUE!</v>
      </c>
      <c r="G103" s="118"/>
      <c r="H103" s="181" t="e">
        <f t="shared" si="50"/>
        <v>#VALUE!</v>
      </c>
      <c r="I103" s="145" t="e">
        <f t="shared" si="51"/>
        <v>#VALUE!</v>
      </c>
      <c r="J103" s="145" t="e">
        <f t="shared" si="52"/>
        <v>#VALUE!</v>
      </c>
      <c r="K103" s="118"/>
      <c r="L103" s="187" t="e">
        <f t="shared" si="28"/>
        <v>#VALUE!</v>
      </c>
      <c r="M103" s="185" t="e">
        <f t="shared" si="62"/>
        <v>#VALUE!</v>
      </c>
      <c r="N103" s="145" t="e">
        <f t="shared" si="62"/>
        <v>#VALUE!</v>
      </c>
      <c r="O103" s="145" t="e">
        <f t="shared" si="62"/>
        <v>#VALUE!</v>
      </c>
      <c r="P103" s="145" t="e">
        <f t="shared" si="62"/>
        <v>#VALUE!</v>
      </c>
      <c r="Q103" s="145" t="e">
        <f t="shared" si="62"/>
        <v>#VALUE!</v>
      </c>
      <c r="R103" s="145" t="e">
        <f t="shared" si="62"/>
        <v>#VALUE!</v>
      </c>
      <c r="S103" s="145" t="e">
        <f t="shared" si="62"/>
        <v>#VALUE!</v>
      </c>
      <c r="T103" s="145" t="e">
        <f t="shared" si="62"/>
        <v>#VALUE!</v>
      </c>
      <c r="U103" s="145" t="e">
        <f t="shared" si="62"/>
        <v>#VALUE!</v>
      </c>
      <c r="V103" s="145" t="e">
        <f t="shared" si="62"/>
        <v>#VALUE!</v>
      </c>
      <c r="W103" s="145" t="e">
        <f t="shared" si="62"/>
        <v>#VALUE!</v>
      </c>
      <c r="X103" s="145" t="e">
        <f t="shared" si="62"/>
        <v>#VALUE!</v>
      </c>
      <c r="Y103" s="145" t="e">
        <f t="shared" si="62"/>
        <v>#VALUE!</v>
      </c>
      <c r="Z103" s="145" t="e">
        <f t="shared" si="62"/>
        <v>#VALUE!</v>
      </c>
      <c r="AA103" s="145" t="e">
        <f t="shared" si="62"/>
        <v>#VALUE!</v>
      </c>
      <c r="AB103" s="145" t="e">
        <f t="shared" si="62"/>
        <v>#VALUE!</v>
      </c>
      <c r="AC103" s="145" t="e">
        <f t="shared" si="60"/>
        <v>#VALUE!</v>
      </c>
      <c r="AD103" s="145" t="e">
        <f t="shared" si="60"/>
        <v>#VALUE!</v>
      </c>
      <c r="AE103" s="145" t="e">
        <f t="shared" si="60"/>
        <v>#VALUE!</v>
      </c>
      <c r="AF103" s="145" t="e">
        <f t="shared" si="60"/>
        <v>#VALUE!</v>
      </c>
      <c r="AG103" s="145" t="e">
        <f t="shared" si="60"/>
        <v>#VALUE!</v>
      </c>
      <c r="AH103" s="145" t="e">
        <f t="shared" si="60"/>
        <v>#VALUE!</v>
      </c>
      <c r="AI103" s="145" t="e">
        <f t="shared" si="60"/>
        <v>#VALUE!</v>
      </c>
      <c r="AJ103" s="145" t="e">
        <f t="shared" si="60"/>
        <v>#VALUE!</v>
      </c>
      <c r="AK103" s="145" t="e">
        <f t="shared" si="60"/>
        <v>#VALUE!</v>
      </c>
      <c r="AL103" s="145" t="e">
        <f t="shared" si="60"/>
        <v>#VALUE!</v>
      </c>
      <c r="AM103" s="145" t="e">
        <f t="shared" si="60"/>
        <v>#VALUE!</v>
      </c>
      <c r="AN103" s="145" t="e">
        <f t="shared" si="60"/>
        <v>#VALUE!</v>
      </c>
      <c r="AO103" s="145" t="e">
        <f t="shared" si="60"/>
        <v>#VALUE!</v>
      </c>
      <c r="AP103" s="145" t="e">
        <f t="shared" si="60"/>
        <v>#VALUE!</v>
      </c>
      <c r="AQ103" s="146"/>
      <c r="AR103" s="181" t="e">
        <f t="shared" si="44"/>
        <v>#VALUE!</v>
      </c>
      <c r="AS103" s="145" t="e">
        <f t="shared" si="54"/>
        <v>#VALUE!</v>
      </c>
      <c r="AT103" s="145" t="e">
        <f t="shared" si="55"/>
        <v>#VALUE!</v>
      </c>
      <c r="AU103" s="118"/>
      <c r="AV103" s="187" t="e">
        <f t="shared" si="29"/>
        <v>#VALUE!</v>
      </c>
      <c r="AW103" s="185" t="e">
        <f t="shared" si="63"/>
        <v>#VALUE!</v>
      </c>
      <c r="AX103" s="185" t="e">
        <f t="shared" si="63"/>
        <v>#VALUE!</v>
      </c>
      <c r="AY103" s="185" t="e">
        <f t="shared" si="63"/>
        <v>#VALUE!</v>
      </c>
      <c r="AZ103" s="185" t="e">
        <f t="shared" si="63"/>
        <v>#VALUE!</v>
      </c>
      <c r="BA103" s="185" t="e">
        <f t="shared" si="63"/>
        <v>#VALUE!</v>
      </c>
      <c r="BB103" s="185" t="e">
        <f t="shared" si="63"/>
        <v>#VALUE!</v>
      </c>
      <c r="BC103" s="185" t="e">
        <f t="shared" si="63"/>
        <v>#VALUE!</v>
      </c>
      <c r="BD103" s="185" t="e">
        <f t="shared" si="63"/>
        <v>#VALUE!</v>
      </c>
      <c r="BE103" s="185" t="e">
        <f t="shared" si="63"/>
        <v>#VALUE!</v>
      </c>
      <c r="BF103" s="146"/>
      <c r="BG103" s="181" t="e">
        <f t="shared" si="45"/>
        <v>#VALUE!</v>
      </c>
      <c r="BH103" s="145" t="e">
        <f t="shared" si="57"/>
        <v>#VALUE!</v>
      </c>
      <c r="BI103" s="145" t="e">
        <f t="shared" si="58"/>
        <v>#VALUE!</v>
      </c>
      <c r="BJ103" s="118"/>
      <c r="BK103" s="187" t="e">
        <f t="shared" si="30"/>
        <v>#VALUE!</v>
      </c>
      <c r="BL103" s="185" t="e">
        <f t="shared" si="61"/>
        <v>#VALUE!</v>
      </c>
      <c r="BM103" s="185" t="e">
        <f t="shared" si="61"/>
        <v>#VALUE!</v>
      </c>
      <c r="BN103" s="185" t="e">
        <f t="shared" si="61"/>
        <v>#VALUE!</v>
      </c>
      <c r="BO103" s="185" t="e">
        <f t="shared" si="61"/>
        <v>#VALUE!</v>
      </c>
      <c r="BP103" s="185" t="e">
        <f t="shared" si="61"/>
        <v>#VALUE!</v>
      </c>
      <c r="BQ103" s="185" t="e">
        <f t="shared" si="61"/>
        <v>#VALUE!</v>
      </c>
      <c r="BR103" s="185" t="e">
        <f t="shared" si="61"/>
        <v>#VALUE!</v>
      </c>
      <c r="BS103" s="185" t="e">
        <f t="shared" si="61"/>
        <v>#VALUE!</v>
      </c>
      <c r="BT103" s="185" t="e">
        <f t="shared" si="61"/>
        <v>#VALUE!</v>
      </c>
      <c r="BU103" s="119"/>
    </row>
    <row r="104" spans="1:73" ht="18" customHeight="1" x14ac:dyDescent="0.25">
      <c r="A104" s="117"/>
      <c r="B104" s="151" t="e">
        <f t="shared" ref="B104:B116" si="64">DATE(YEAR(B103),MONTH(B103)+1,DAY(B103))</f>
        <v>#VALUE!</v>
      </c>
      <c r="C104" s="118"/>
      <c r="D104" s="233" t="e">
        <f t="shared" si="47"/>
        <v>#VALUE!</v>
      </c>
      <c r="E104" s="233" t="e">
        <f t="shared" si="48"/>
        <v>#VALUE!</v>
      </c>
      <c r="F104" s="233" t="e">
        <f t="shared" si="49"/>
        <v>#VALUE!</v>
      </c>
      <c r="G104" s="118"/>
      <c r="H104" s="181" t="e">
        <f t="shared" si="50"/>
        <v>#VALUE!</v>
      </c>
      <c r="I104" s="145" t="e">
        <f t="shared" si="51"/>
        <v>#VALUE!</v>
      </c>
      <c r="J104" s="145" t="e">
        <f t="shared" si="52"/>
        <v>#VALUE!</v>
      </c>
      <c r="K104" s="118"/>
      <c r="L104" s="187" t="e">
        <f t="shared" si="28"/>
        <v>#VALUE!</v>
      </c>
      <c r="M104" s="185" t="e">
        <f t="shared" si="62"/>
        <v>#VALUE!</v>
      </c>
      <c r="N104" s="145" t="e">
        <f t="shared" si="62"/>
        <v>#VALUE!</v>
      </c>
      <c r="O104" s="145" t="e">
        <f t="shared" si="62"/>
        <v>#VALUE!</v>
      </c>
      <c r="P104" s="145" t="e">
        <f t="shared" si="62"/>
        <v>#VALUE!</v>
      </c>
      <c r="Q104" s="145" t="e">
        <f t="shared" si="62"/>
        <v>#VALUE!</v>
      </c>
      <c r="R104" s="145" t="e">
        <f t="shared" si="62"/>
        <v>#VALUE!</v>
      </c>
      <c r="S104" s="145" t="e">
        <f t="shared" si="62"/>
        <v>#VALUE!</v>
      </c>
      <c r="T104" s="145" t="e">
        <f t="shared" si="62"/>
        <v>#VALUE!</v>
      </c>
      <c r="U104" s="145" t="e">
        <f t="shared" si="62"/>
        <v>#VALUE!</v>
      </c>
      <c r="V104" s="145" t="e">
        <f t="shared" si="62"/>
        <v>#VALUE!</v>
      </c>
      <c r="W104" s="145" t="e">
        <f t="shared" si="62"/>
        <v>#VALUE!</v>
      </c>
      <c r="X104" s="145" t="e">
        <f t="shared" si="62"/>
        <v>#VALUE!</v>
      </c>
      <c r="Y104" s="145" t="e">
        <f t="shared" si="62"/>
        <v>#VALUE!</v>
      </c>
      <c r="Z104" s="145" t="e">
        <f t="shared" si="62"/>
        <v>#VALUE!</v>
      </c>
      <c r="AA104" s="145" t="e">
        <f t="shared" si="62"/>
        <v>#VALUE!</v>
      </c>
      <c r="AB104" s="145" t="e">
        <f t="shared" si="62"/>
        <v>#VALUE!</v>
      </c>
      <c r="AC104" s="145" t="e">
        <f t="shared" si="60"/>
        <v>#VALUE!</v>
      </c>
      <c r="AD104" s="145" t="e">
        <f t="shared" si="60"/>
        <v>#VALUE!</v>
      </c>
      <c r="AE104" s="145" t="e">
        <f t="shared" si="60"/>
        <v>#VALUE!</v>
      </c>
      <c r="AF104" s="145" t="e">
        <f t="shared" si="60"/>
        <v>#VALUE!</v>
      </c>
      <c r="AG104" s="145" t="e">
        <f t="shared" si="60"/>
        <v>#VALUE!</v>
      </c>
      <c r="AH104" s="145" t="e">
        <f t="shared" si="60"/>
        <v>#VALUE!</v>
      </c>
      <c r="AI104" s="145" t="e">
        <f t="shared" si="60"/>
        <v>#VALUE!</v>
      </c>
      <c r="AJ104" s="145" t="e">
        <f t="shared" si="60"/>
        <v>#VALUE!</v>
      </c>
      <c r="AK104" s="145" t="e">
        <f t="shared" si="60"/>
        <v>#VALUE!</v>
      </c>
      <c r="AL104" s="145" t="e">
        <f t="shared" si="60"/>
        <v>#VALUE!</v>
      </c>
      <c r="AM104" s="145" t="e">
        <f t="shared" si="60"/>
        <v>#VALUE!</v>
      </c>
      <c r="AN104" s="145" t="e">
        <f t="shared" si="60"/>
        <v>#VALUE!</v>
      </c>
      <c r="AO104" s="145" t="e">
        <f t="shared" si="60"/>
        <v>#VALUE!</v>
      </c>
      <c r="AP104" s="145" t="e">
        <f t="shared" si="60"/>
        <v>#VALUE!</v>
      </c>
      <c r="AQ104" s="146"/>
      <c r="AR104" s="181" t="e">
        <f t="shared" si="44"/>
        <v>#VALUE!</v>
      </c>
      <c r="AS104" s="145" t="e">
        <f t="shared" si="54"/>
        <v>#VALUE!</v>
      </c>
      <c r="AT104" s="145" t="e">
        <f t="shared" si="55"/>
        <v>#VALUE!</v>
      </c>
      <c r="AU104" s="118"/>
      <c r="AV104" s="187" t="e">
        <f t="shared" si="29"/>
        <v>#VALUE!</v>
      </c>
      <c r="AW104" s="185" t="e">
        <f t="shared" si="63"/>
        <v>#VALUE!</v>
      </c>
      <c r="AX104" s="185" t="e">
        <f t="shared" si="63"/>
        <v>#VALUE!</v>
      </c>
      <c r="AY104" s="185" t="e">
        <f t="shared" si="63"/>
        <v>#VALUE!</v>
      </c>
      <c r="AZ104" s="185" t="e">
        <f t="shared" si="63"/>
        <v>#VALUE!</v>
      </c>
      <c r="BA104" s="185" t="e">
        <f t="shared" si="63"/>
        <v>#VALUE!</v>
      </c>
      <c r="BB104" s="185" t="e">
        <f t="shared" si="63"/>
        <v>#VALUE!</v>
      </c>
      <c r="BC104" s="185" t="e">
        <f t="shared" si="63"/>
        <v>#VALUE!</v>
      </c>
      <c r="BD104" s="185" t="e">
        <f t="shared" si="63"/>
        <v>#VALUE!</v>
      </c>
      <c r="BE104" s="185" t="e">
        <f t="shared" si="63"/>
        <v>#VALUE!</v>
      </c>
      <c r="BF104" s="146"/>
      <c r="BG104" s="181" t="e">
        <f t="shared" si="45"/>
        <v>#VALUE!</v>
      </c>
      <c r="BH104" s="145" t="e">
        <f t="shared" si="57"/>
        <v>#VALUE!</v>
      </c>
      <c r="BI104" s="145" t="e">
        <f t="shared" si="58"/>
        <v>#VALUE!</v>
      </c>
      <c r="BJ104" s="118"/>
      <c r="BK104" s="187" t="e">
        <f t="shared" si="30"/>
        <v>#VALUE!</v>
      </c>
      <c r="BL104" s="185" t="e">
        <f t="shared" si="61"/>
        <v>#VALUE!</v>
      </c>
      <c r="BM104" s="185" t="e">
        <f t="shared" si="61"/>
        <v>#VALUE!</v>
      </c>
      <c r="BN104" s="185" t="e">
        <f t="shared" si="61"/>
        <v>#VALUE!</v>
      </c>
      <c r="BO104" s="185" t="e">
        <f t="shared" si="61"/>
        <v>#VALUE!</v>
      </c>
      <c r="BP104" s="185" t="e">
        <f t="shared" si="61"/>
        <v>#VALUE!</v>
      </c>
      <c r="BQ104" s="185" t="e">
        <f t="shared" si="61"/>
        <v>#VALUE!</v>
      </c>
      <c r="BR104" s="185" t="e">
        <f t="shared" si="61"/>
        <v>#VALUE!</v>
      </c>
      <c r="BS104" s="185" t="e">
        <f t="shared" si="61"/>
        <v>#VALUE!</v>
      </c>
      <c r="BT104" s="185" t="e">
        <f t="shared" si="61"/>
        <v>#VALUE!</v>
      </c>
      <c r="BU104" s="119"/>
    </row>
    <row r="105" spans="1:73" ht="18" customHeight="1" x14ac:dyDescent="0.25">
      <c r="A105" s="117"/>
      <c r="B105" s="151" t="e">
        <f t="shared" si="64"/>
        <v>#VALUE!</v>
      </c>
      <c r="C105" s="118"/>
      <c r="D105" s="233" t="e">
        <f t="shared" si="47"/>
        <v>#VALUE!</v>
      </c>
      <c r="E105" s="233" t="e">
        <f t="shared" si="48"/>
        <v>#VALUE!</v>
      </c>
      <c r="F105" s="233" t="e">
        <f t="shared" si="49"/>
        <v>#VALUE!</v>
      </c>
      <c r="G105" s="118"/>
      <c r="H105" s="181" t="e">
        <f t="shared" si="50"/>
        <v>#VALUE!</v>
      </c>
      <c r="I105" s="145" t="e">
        <f t="shared" si="51"/>
        <v>#VALUE!</v>
      </c>
      <c r="J105" s="145" t="e">
        <f t="shared" si="52"/>
        <v>#VALUE!</v>
      </c>
      <c r="K105" s="118"/>
      <c r="L105" s="187" t="e">
        <f t="shared" ref="L105:L154" si="65">SUM(M105:O105)</f>
        <v>#VALUE!</v>
      </c>
      <c r="M105" s="185" t="e">
        <f t="shared" si="62"/>
        <v>#VALUE!</v>
      </c>
      <c r="N105" s="145" t="e">
        <f t="shared" si="62"/>
        <v>#VALUE!</v>
      </c>
      <c r="O105" s="145" t="e">
        <f t="shared" si="62"/>
        <v>#VALUE!</v>
      </c>
      <c r="P105" s="145" t="e">
        <f t="shared" si="62"/>
        <v>#VALUE!</v>
      </c>
      <c r="Q105" s="145" t="e">
        <f t="shared" si="62"/>
        <v>#VALUE!</v>
      </c>
      <c r="R105" s="145" t="e">
        <f t="shared" si="62"/>
        <v>#VALUE!</v>
      </c>
      <c r="S105" s="145" t="e">
        <f t="shared" si="62"/>
        <v>#VALUE!</v>
      </c>
      <c r="T105" s="145" t="e">
        <f t="shared" si="62"/>
        <v>#VALUE!</v>
      </c>
      <c r="U105" s="145" t="e">
        <f t="shared" si="62"/>
        <v>#VALUE!</v>
      </c>
      <c r="V105" s="145" t="e">
        <f t="shared" si="62"/>
        <v>#VALUE!</v>
      </c>
      <c r="W105" s="145" t="e">
        <f t="shared" si="62"/>
        <v>#VALUE!</v>
      </c>
      <c r="X105" s="145" t="e">
        <f t="shared" si="62"/>
        <v>#VALUE!</v>
      </c>
      <c r="Y105" s="145" t="e">
        <f t="shared" si="62"/>
        <v>#VALUE!</v>
      </c>
      <c r="Z105" s="145" t="e">
        <f t="shared" si="62"/>
        <v>#VALUE!</v>
      </c>
      <c r="AA105" s="145" t="e">
        <f t="shared" si="62"/>
        <v>#VALUE!</v>
      </c>
      <c r="AB105" s="145" t="e">
        <f t="shared" si="62"/>
        <v>#VALUE!</v>
      </c>
      <c r="AC105" s="145" t="e">
        <f t="shared" si="60"/>
        <v>#VALUE!</v>
      </c>
      <c r="AD105" s="145" t="e">
        <f t="shared" si="60"/>
        <v>#VALUE!</v>
      </c>
      <c r="AE105" s="145" t="e">
        <f t="shared" si="60"/>
        <v>#VALUE!</v>
      </c>
      <c r="AF105" s="145" t="e">
        <f t="shared" si="60"/>
        <v>#VALUE!</v>
      </c>
      <c r="AG105" s="145" t="e">
        <f t="shared" si="60"/>
        <v>#VALUE!</v>
      </c>
      <c r="AH105" s="145" t="e">
        <f t="shared" si="60"/>
        <v>#VALUE!</v>
      </c>
      <c r="AI105" s="145" t="e">
        <f t="shared" si="60"/>
        <v>#VALUE!</v>
      </c>
      <c r="AJ105" s="145" t="e">
        <f t="shared" si="60"/>
        <v>#VALUE!</v>
      </c>
      <c r="AK105" s="145" t="e">
        <f t="shared" si="60"/>
        <v>#VALUE!</v>
      </c>
      <c r="AL105" s="145" t="e">
        <f t="shared" si="60"/>
        <v>#VALUE!</v>
      </c>
      <c r="AM105" s="145" t="e">
        <f t="shared" si="60"/>
        <v>#VALUE!</v>
      </c>
      <c r="AN105" s="145" t="e">
        <f t="shared" si="60"/>
        <v>#VALUE!</v>
      </c>
      <c r="AO105" s="145" t="e">
        <f t="shared" si="60"/>
        <v>#VALUE!</v>
      </c>
      <c r="AP105" s="145" t="e">
        <f t="shared" si="60"/>
        <v>#VALUE!</v>
      </c>
      <c r="AQ105" s="146"/>
      <c r="AR105" s="181" t="e">
        <f t="shared" si="44"/>
        <v>#VALUE!</v>
      </c>
      <c r="AS105" s="145" t="e">
        <f t="shared" si="54"/>
        <v>#VALUE!</v>
      </c>
      <c r="AT105" s="145" t="e">
        <f t="shared" si="55"/>
        <v>#VALUE!</v>
      </c>
      <c r="AU105" s="118"/>
      <c r="AV105" s="187" t="e">
        <f t="shared" ref="AV105:AV154" si="66">SUM(AW105:AY105)</f>
        <v>#VALUE!</v>
      </c>
      <c r="AW105" s="185" t="e">
        <f t="shared" si="63"/>
        <v>#VALUE!</v>
      </c>
      <c r="AX105" s="185" t="e">
        <f t="shared" si="63"/>
        <v>#VALUE!</v>
      </c>
      <c r="AY105" s="185" t="e">
        <f t="shared" si="63"/>
        <v>#VALUE!</v>
      </c>
      <c r="AZ105" s="185" t="e">
        <f t="shared" si="63"/>
        <v>#VALUE!</v>
      </c>
      <c r="BA105" s="185" t="e">
        <f t="shared" si="63"/>
        <v>#VALUE!</v>
      </c>
      <c r="BB105" s="185" t="e">
        <f t="shared" si="63"/>
        <v>#VALUE!</v>
      </c>
      <c r="BC105" s="185" t="e">
        <f t="shared" si="63"/>
        <v>#VALUE!</v>
      </c>
      <c r="BD105" s="185" t="e">
        <f t="shared" si="63"/>
        <v>#VALUE!</v>
      </c>
      <c r="BE105" s="185" t="e">
        <f t="shared" si="63"/>
        <v>#VALUE!</v>
      </c>
      <c r="BF105" s="146"/>
      <c r="BG105" s="181" t="e">
        <f t="shared" si="45"/>
        <v>#VALUE!</v>
      </c>
      <c r="BH105" s="145" t="e">
        <f t="shared" si="57"/>
        <v>#VALUE!</v>
      </c>
      <c r="BI105" s="145" t="e">
        <f t="shared" si="58"/>
        <v>#VALUE!</v>
      </c>
      <c r="BJ105" s="118"/>
      <c r="BK105" s="187" t="e">
        <f t="shared" ref="BK105:BK154" si="67">SUM(BL105:BN105)</f>
        <v>#VALUE!</v>
      </c>
      <c r="BL105" s="185" t="e">
        <f t="shared" si="61"/>
        <v>#VALUE!</v>
      </c>
      <c r="BM105" s="185" t="e">
        <f t="shared" si="61"/>
        <v>#VALUE!</v>
      </c>
      <c r="BN105" s="185" t="e">
        <f t="shared" si="61"/>
        <v>#VALUE!</v>
      </c>
      <c r="BO105" s="185" t="e">
        <f t="shared" si="61"/>
        <v>#VALUE!</v>
      </c>
      <c r="BP105" s="185" t="e">
        <f t="shared" si="61"/>
        <v>#VALUE!</v>
      </c>
      <c r="BQ105" s="185" t="e">
        <f t="shared" si="61"/>
        <v>#VALUE!</v>
      </c>
      <c r="BR105" s="185" t="e">
        <f t="shared" si="61"/>
        <v>#VALUE!</v>
      </c>
      <c r="BS105" s="185" t="e">
        <f t="shared" si="61"/>
        <v>#VALUE!</v>
      </c>
      <c r="BT105" s="185" t="e">
        <f t="shared" si="61"/>
        <v>#VALUE!</v>
      </c>
      <c r="BU105" s="119"/>
    </row>
    <row r="106" spans="1:73" ht="18" customHeight="1" x14ac:dyDescent="0.25">
      <c r="A106" s="117"/>
      <c r="B106" s="151" t="e">
        <f t="shared" si="64"/>
        <v>#VALUE!</v>
      </c>
      <c r="C106" s="118"/>
      <c r="D106" s="233" t="e">
        <f t="shared" si="47"/>
        <v>#VALUE!</v>
      </c>
      <c r="E106" s="233" t="e">
        <f t="shared" si="48"/>
        <v>#VALUE!</v>
      </c>
      <c r="F106" s="233" t="e">
        <f t="shared" si="49"/>
        <v>#VALUE!</v>
      </c>
      <c r="G106" s="118"/>
      <c r="H106" s="181" t="e">
        <f t="shared" si="50"/>
        <v>#VALUE!</v>
      </c>
      <c r="I106" s="145" t="e">
        <f t="shared" si="51"/>
        <v>#VALUE!</v>
      </c>
      <c r="J106" s="145" t="e">
        <f t="shared" si="52"/>
        <v>#VALUE!</v>
      </c>
      <c r="K106" s="118"/>
      <c r="L106" s="187" t="e">
        <f t="shared" si="65"/>
        <v>#VALUE!</v>
      </c>
      <c r="M106" s="185" t="e">
        <f t="shared" si="62"/>
        <v>#VALUE!</v>
      </c>
      <c r="N106" s="145" t="e">
        <f t="shared" si="62"/>
        <v>#VALUE!</v>
      </c>
      <c r="O106" s="145" t="e">
        <f t="shared" si="62"/>
        <v>#VALUE!</v>
      </c>
      <c r="P106" s="145" t="e">
        <f t="shared" si="62"/>
        <v>#VALUE!</v>
      </c>
      <c r="Q106" s="145" t="e">
        <f t="shared" si="62"/>
        <v>#VALUE!</v>
      </c>
      <c r="R106" s="145" t="e">
        <f t="shared" si="62"/>
        <v>#VALUE!</v>
      </c>
      <c r="S106" s="145" t="e">
        <f t="shared" si="62"/>
        <v>#VALUE!</v>
      </c>
      <c r="T106" s="145" t="e">
        <f t="shared" si="62"/>
        <v>#VALUE!</v>
      </c>
      <c r="U106" s="145" t="e">
        <f t="shared" si="62"/>
        <v>#VALUE!</v>
      </c>
      <c r="V106" s="145" t="e">
        <f t="shared" si="62"/>
        <v>#VALUE!</v>
      </c>
      <c r="W106" s="145" t="e">
        <f t="shared" si="62"/>
        <v>#VALUE!</v>
      </c>
      <c r="X106" s="145" t="e">
        <f t="shared" si="62"/>
        <v>#VALUE!</v>
      </c>
      <c r="Y106" s="145" t="e">
        <f t="shared" si="62"/>
        <v>#VALUE!</v>
      </c>
      <c r="Z106" s="145" t="e">
        <f t="shared" si="62"/>
        <v>#VALUE!</v>
      </c>
      <c r="AA106" s="145" t="e">
        <f t="shared" si="62"/>
        <v>#VALUE!</v>
      </c>
      <c r="AB106" s="145" t="e">
        <f t="shared" si="62"/>
        <v>#VALUE!</v>
      </c>
      <c r="AC106" s="145" t="e">
        <f t="shared" si="60"/>
        <v>#VALUE!</v>
      </c>
      <c r="AD106" s="145" t="e">
        <f t="shared" si="60"/>
        <v>#VALUE!</v>
      </c>
      <c r="AE106" s="145" t="e">
        <f t="shared" si="60"/>
        <v>#VALUE!</v>
      </c>
      <c r="AF106" s="145" t="e">
        <f t="shared" si="60"/>
        <v>#VALUE!</v>
      </c>
      <c r="AG106" s="145" t="e">
        <f t="shared" si="60"/>
        <v>#VALUE!</v>
      </c>
      <c r="AH106" s="145" t="e">
        <f t="shared" si="60"/>
        <v>#VALUE!</v>
      </c>
      <c r="AI106" s="145" t="e">
        <f t="shared" si="60"/>
        <v>#VALUE!</v>
      </c>
      <c r="AJ106" s="145" t="e">
        <f t="shared" si="60"/>
        <v>#VALUE!</v>
      </c>
      <c r="AK106" s="145" t="e">
        <f t="shared" si="60"/>
        <v>#VALUE!</v>
      </c>
      <c r="AL106" s="145" t="e">
        <f t="shared" si="60"/>
        <v>#VALUE!</v>
      </c>
      <c r="AM106" s="145" t="e">
        <f t="shared" si="60"/>
        <v>#VALUE!</v>
      </c>
      <c r="AN106" s="145" t="e">
        <f t="shared" si="60"/>
        <v>#VALUE!</v>
      </c>
      <c r="AO106" s="145" t="e">
        <f t="shared" si="60"/>
        <v>#VALUE!</v>
      </c>
      <c r="AP106" s="145" t="e">
        <f t="shared" si="60"/>
        <v>#VALUE!</v>
      </c>
      <c r="AQ106" s="146"/>
      <c r="AR106" s="181" t="e">
        <f t="shared" si="44"/>
        <v>#VALUE!</v>
      </c>
      <c r="AS106" s="145" t="e">
        <f t="shared" si="54"/>
        <v>#VALUE!</v>
      </c>
      <c r="AT106" s="145" t="e">
        <f t="shared" si="55"/>
        <v>#VALUE!</v>
      </c>
      <c r="AU106" s="118"/>
      <c r="AV106" s="187" t="e">
        <f t="shared" si="66"/>
        <v>#VALUE!</v>
      </c>
      <c r="AW106" s="185" t="e">
        <f t="shared" si="63"/>
        <v>#VALUE!</v>
      </c>
      <c r="AX106" s="185" t="e">
        <f t="shared" si="63"/>
        <v>#VALUE!</v>
      </c>
      <c r="AY106" s="185" t="e">
        <f t="shared" si="63"/>
        <v>#VALUE!</v>
      </c>
      <c r="AZ106" s="185" t="e">
        <f t="shared" si="63"/>
        <v>#VALUE!</v>
      </c>
      <c r="BA106" s="185" t="e">
        <f t="shared" si="63"/>
        <v>#VALUE!</v>
      </c>
      <c r="BB106" s="185" t="e">
        <f t="shared" si="63"/>
        <v>#VALUE!</v>
      </c>
      <c r="BC106" s="185" t="e">
        <f t="shared" si="63"/>
        <v>#VALUE!</v>
      </c>
      <c r="BD106" s="185" t="e">
        <f t="shared" si="63"/>
        <v>#VALUE!</v>
      </c>
      <c r="BE106" s="185" t="e">
        <f t="shared" si="63"/>
        <v>#VALUE!</v>
      </c>
      <c r="BF106" s="146"/>
      <c r="BG106" s="181" t="e">
        <f t="shared" si="45"/>
        <v>#VALUE!</v>
      </c>
      <c r="BH106" s="145" t="e">
        <f t="shared" si="57"/>
        <v>#VALUE!</v>
      </c>
      <c r="BI106" s="145" t="e">
        <f t="shared" si="58"/>
        <v>#VALUE!</v>
      </c>
      <c r="BJ106" s="118"/>
      <c r="BK106" s="187" t="e">
        <f t="shared" si="67"/>
        <v>#VALUE!</v>
      </c>
      <c r="BL106" s="185" t="e">
        <f t="shared" si="61"/>
        <v>#VALUE!</v>
      </c>
      <c r="BM106" s="185" t="e">
        <f t="shared" si="61"/>
        <v>#VALUE!</v>
      </c>
      <c r="BN106" s="185" t="e">
        <f t="shared" si="61"/>
        <v>#VALUE!</v>
      </c>
      <c r="BO106" s="185" t="e">
        <f t="shared" si="61"/>
        <v>#VALUE!</v>
      </c>
      <c r="BP106" s="185" t="e">
        <f t="shared" si="61"/>
        <v>#VALUE!</v>
      </c>
      <c r="BQ106" s="185" t="e">
        <f t="shared" si="61"/>
        <v>#VALUE!</v>
      </c>
      <c r="BR106" s="185" t="e">
        <f t="shared" si="61"/>
        <v>#VALUE!</v>
      </c>
      <c r="BS106" s="185" t="e">
        <f t="shared" si="61"/>
        <v>#VALUE!</v>
      </c>
      <c r="BT106" s="185" t="e">
        <f t="shared" si="61"/>
        <v>#VALUE!</v>
      </c>
      <c r="BU106" s="119"/>
    </row>
    <row r="107" spans="1:73" ht="18" customHeight="1" x14ac:dyDescent="0.25">
      <c r="A107" s="117"/>
      <c r="B107" s="151" t="e">
        <f t="shared" si="64"/>
        <v>#VALUE!</v>
      </c>
      <c r="C107" s="118"/>
      <c r="D107" s="233" t="e">
        <f t="shared" si="47"/>
        <v>#VALUE!</v>
      </c>
      <c r="E107" s="233" t="e">
        <f t="shared" si="48"/>
        <v>#VALUE!</v>
      </c>
      <c r="F107" s="233" t="e">
        <f t="shared" si="49"/>
        <v>#VALUE!</v>
      </c>
      <c r="G107" s="118"/>
      <c r="H107" s="181" t="e">
        <f t="shared" si="50"/>
        <v>#VALUE!</v>
      </c>
      <c r="I107" s="145" t="e">
        <f t="shared" si="51"/>
        <v>#VALUE!</v>
      </c>
      <c r="J107" s="145" t="e">
        <f t="shared" si="52"/>
        <v>#VALUE!</v>
      </c>
      <c r="K107" s="118"/>
      <c r="L107" s="187" t="e">
        <f t="shared" si="65"/>
        <v>#VALUE!</v>
      </c>
      <c r="M107" s="185" t="e">
        <f t="shared" si="62"/>
        <v>#VALUE!</v>
      </c>
      <c r="N107" s="145" t="e">
        <f t="shared" si="62"/>
        <v>#VALUE!</v>
      </c>
      <c r="O107" s="145" t="e">
        <f t="shared" si="62"/>
        <v>#VALUE!</v>
      </c>
      <c r="P107" s="145" t="e">
        <f t="shared" si="62"/>
        <v>#VALUE!</v>
      </c>
      <c r="Q107" s="145" t="e">
        <f t="shared" si="62"/>
        <v>#VALUE!</v>
      </c>
      <c r="R107" s="145" t="e">
        <f t="shared" si="62"/>
        <v>#VALUE!</v>
      </c>
      <c r="S107" s="145" t="e">
        <f t="shared" si="62"/>
        <v>#VALUE!</v>
      </c>
      <c r="T107" s="145" t="e">
        <f t="shared" si="62"/>
        <v>#VALUE!</v>
      </c>
      <c r="U107" s="145" t="e">
        <f t="shared" si="62"/>
        <v>#VALUE!</v>
      </c>
      <c r="V107" s="145" t="e">
        <f t="shared" si="62"/>
        <v>#VALUE!</v>
      </c>
      <c r="W107" s="145" t="e">
        <f t="shared" si="62"/>
        <v>#VALUE!</v>
      </c>
      <c r="X107" s="145" t="e">
        <f t="shared" si="62"/>
        <v>#VALUE!</v>
      </c>
      <c r="Y107" s="145" t="e">
        <f t="shared" si="62"/>
        <v>#VALUE!</v>
      </c>
      <c r="Z107" s="145" t="e">
        <f t="shared" si="62"/>
        <v>#VALUE!</v>
      </c>
      <c r="AA107" s="145" t="e">
        <f t="shared" si="62"/>
        <v>#VALUE!</v>
      </c>
      <c r="AB107" s="145" t="e">
        <f t="shared" ref="AB107:AP122" si="68">IF(AND($B107&gt;=AB$4,$B107&lt;=AB$5),AB$6,0)</f>
        <v>#VALUE!</v>
      </c>
      <c r="AC107" s="145" t="e">
        <f t="shared" si="68"/>
        <v>#VALUE!</v>
      </c>
      <c r="AD107" s="145" t="e">
        <f t="shared" si="68"/>
        <v>#VALUE!</v>
      </c>
      <c r="AE107" s="145" t="e">
        <f t="shared" si="68"/>
        <v>#VALUE!</v>
      </c>
      <c r="AF107" s="145" t="e">
        <f t="shared" si="68"/>
        <v>#VALUE!</v>
      </c>
      <c r="AG107" s="145" t="e">
        <f t="shared" si="68"/>
        <v>#VALUE!</v>
      </c>
      <c r="AH107" s="145" t="e">
        <f t="shared" si="68"/>
        <v>#VALUE!</v>
      </c>
      <c r="AI107" s="145" t="e">
        <f t="shared" si="68"/>
        <v>#VALUE!</v>
      </c>
      <c r="AJ107" s="145" t="e">
        <f t="shared" si="68"/>
        <v>#VALUE!</v>
      </c>
      <c r="AK107" s="145" t="e">
        <f t="shared" si="68"/>
        <v>#VALUE!</v>
      </c>
      <c r="AL107" s="145" t="e">
        <f t="shared" si="68"/>
        <v>#VALUE!</v>
      </c>
      <c r="AM107" s="145" t="e">
        <f t="shared" si="68"/>
        <v>#VALUE!</v>
      </c>
      <c r="AN107" s="145" t="e">
        <f t="shared" si="68"/>
        <v>#VALUE!</v>
      </c>
      <c r="AO107" s="145" t="e">
        <f t="shared" si="68"/>
        <v>#VALUE!</v>
      </c>
      <c r="AP107" s="145" t="e">
        <f t="shared" si="68"/>
        <v>#VALUE!</v>
      </c>
      <c r="AQ107" s="146"/>
      <c r="AR107" s="181" t="e">
        <f t="shared" ref="AR107:AR138" si="69">SUM(AW107:BE107)</f>
        <v>#VALUE!</v>
      </c>
      <c r="AS107" s="145" t="e">
        <f t="shared" si="54"/>
        <v>#VALUE!</v>
      </c>
      <c r="AT107" s="145" t="e">
        <f t="shared" si="55"/>
        <v>#VALUE!</v>
      </c>
      <c r="AU107" s="118"/>
      <c r="AV107" s="187" t="e">
        <f t="shared" si="66"/>
        <v>#VALUE!</v>
      </c>
      <c r="AW107" s="185" t="e">
        <f t="shared" si="63"/>
        <v>#VALUE!</v>
      </c>
      <c r="AX107" s="185" t="e">
        <f t="shared" si="63"/>
        <v>#VALUE!</v>
      </c>
      <c r="AY107" s="185" t="e">
        <f t="shared" si="63"/>
        <v>#VALUE!</v>
      </c>
      <c r="AZ107" s="185" t="e">
        <f t="shared" si="63"/>
        <v>#VALUE!</v>
      </c>
      <c r="BA107" s="185" t="e">
        <f t="shared" si="63"/>
        <v>#VALUE!</v>
      </c>
      <c r="BB107" s="185" t="e">
        <f t="shared" si="63"/>
        <v>#VALUE!</v>
      </c>
      <c r="BC107" s="185" t="e">
        <f t="shared" si="63"/>
        <v>#VALUE!</v>
      </c>
      <c r="BD107" s="185" t="e">
        <f t="shared" si="63"/>
        <v>#VALUE!</v>
      </c>
      <c r="BE107" s="185" t="e">
        <f t="shared" si="63"/>
        <v>#VALUE!</v>
      </c>
      <c r="BF107" s="146"/>
      <c r="BG107" s="181" t="e">
        <f t="shared" ref="BG107:BG138" si="70">SUM(BL107:BT107)</f>
        <v>#VALUE!</v>
      </c>
      <c r="BH107" s="145" t="e">
        <f t="shared" si="57"/>
        <v>#VALUE!</v>
      </c>
      <c r="BI107" s="145" t="e">
        <f t="shared" si="58"/>
        <v>#VALUE!</v>
      </c>
      <c r="BJ107" s="118"/>
      <c r="BK107" s="187" t="e">
        <f t="shared" si="67"/>
        <v>#VALUE!</v>
      </c>
      <c r="BL107" s="185" t="e">
        <f t="shared" ref="BL107:BT122" si="71">IF(AND($B107&gt;=BL$4,$B107&lt;=BL$5),BL$6,0)</f>
        <v>#VALUE!</v>
      </c>
      <c r="BM107" s="185" t="e">
        <f t="shared" si="71"/>
        <v>#VALUE!</v>
      </c>
      <c r="BN107" s="185" t="e">
        <f t="shared" si="71"/>
        <v>#VALUE!</v>
      </c>
      <c r="BO107" s="185" t="e">
        <f t="shared" si="71"/>
        <v>#VALUE!</v>
      </c>
      <c r="BP107" s="185" t="e">
        <f t="shared" si="71"/>
        <v>#VALUE!</v>
      </c>
      <c r="BQ107" s="185" t="e">
        <f t="shared" si="71"/>
        <v>#VALUE!</v>
      </c>
      <c r="BR107" s="185" t="e">
        <f t="shared" si="71"/>
        <v>#VALUE!</v>
      </c>
      <c r="BS107" s="185" t="e">
        <f t="shared" si="71"/>
        <v>#VALUE!</v>
      </c>
      <c r="BT107" s="185" t="e">
        <f t="shared" si="71"/>
        <v>#VALUE!</v>
      </c>
      <c r="BU107" s="119"/>
    </row>
    <row r="108" spans="1:73" ht="18" customHeight="1" x14ac:dyDescent="0.25">
      <c r="A108" s="117"/>
      <c r="B108" s="151" t="e">
        <f t="shared" si="64"/>
        <v>#VALUE!</v>
      </c>
      <c r="C108" s="118"/>
      <c r="D108" s="233" t="e">
        <f t="shared" si="47"/>
        <v>#VALUE!</v>
      </c>
      <c r="E108" s="233" t="e">
        <f t="shared" si="48"/>
        <v>#VALUE!</v>
      </c>
      <c r="F108" s="233" t="e">
        <f t="shared" si="49"/>
        <v>#VALUE!</v>
      </c>
      <c r="G108" s="118"/>
      <c r="H108" s="181" t="e">
        <f t="shared" si="50"/>
        <v>#VALUE!</v>
      </c>
      <c r="I108" s="145" t="e">
        <f t="shared" si="51"/>
        <v>#VALUE!</v>
      </c>
      <c r="J108" s="145" t="e">
        <f t="shared" si="52"/>
        <v>#VALUE!</v>
      </c>
      <c r="K108" s="118"/>
      <c r="L108" s="187" t="e">
        <f t="shared" si="65"/>
        <v>#VALUE!</v>
      </c>
      <c r="M108" s="185" t="e">
        <f t="shared" ref="M108:AB123" si="72">IF(AND($B108&gt;=M$4,$B108&lt;=M$5),M$6,0)</f>
        <v>#VALUE!</v>
      </c>
      <c r="N108" s="145" t="e">
        <f t="shared" si="72"/>
        <v>#VALUE!</v>
      </c>
      <c r="O108" s="145" t="e">
        <f t="shared" si="72"/>
        <v>#VALUE!</v>
      </c>
      <c r="P108" s="145" t="e">
        <f t="shared" si="72"/>
        <v>#VALUE!</v>
      </c>
      <c r="Q108" s="145" t="e">
        <f t="shared" si="72"/>
        <v>#VALUE!</v>
      </c>
      <c r="R108" s="145" t="e">
        <f t="shared" si="72"/>
        <v>#VALUE!</v>
      </c>
      <c r="S108" s="145" t="e">
        <f t="shared" si="72"/>
        <v>#VALUE!</v>
      </c>
      <c r="T108" s="145" t="e">
        <f t="shared" si="72"/>
        <v>#VALUE!</v>
      </c>
      <c r="U108" s="145" t="e">
        <f t="shared" si="72"/>
        <v>#VALUE!</v>
      </c>
      <c r="V108" s="145" t="e">
        <f t="shared" si="72"/>
        <v>#VALUE!</v>
      </c>
      <c r="W108" s="145" t="e">
        <f t="shared" si="72"/>
        <v>#VALUE!</v>
      </c>
      <c r="X108" s="145" t="e">
        <f t="shared" si="72"/>
        <v>#VALUE!</v>
      </c>
      <c r="Y108" s="145" t="e">
        <f t="shared" si="72"/>
        <v>#VALUE!</v>
      </c>
      <c r="Z108" s="145" t="e">
        <f t="shared" si="72"/>
        <v>#VALUE!</v>
      </c>
      <c r="AA108" s="145" t="e">
        <f t="shared" si="72"/>
        <v>#VALUE!</v>
      </c>
      <c r="AB108" s="145" t="e">
        <f t="shared" si="68"/>
        <v>#VALUE!</v>
      </c>
      <c r="AC108" s="145" t="e">
        <f t="shared" si="68"/>
        <v>#VALUE!</v>
      </c>
      <c r="AD108" s="145" t="e">
        <f t="shared" si="68"/>
        <v>#VALUE!</v>
      </c>
      <c r="AE108" s="145" t="e">
        <f t="shared" si="68"/>
        <v>#VALUE!</v>
      </c>
      <c r="AF108" s="145" t="e">
        <f t="shared" si="68"/>
        <v>#VALUE!</v>
      </c>
      <c r="AG108" s="145" t="e">
        <f t="shared" si="68"/>
        <v>#VALUE!</v>
      </c>
      <c r="AH108" s="145" t="e">
        <f t="shared" si="68"/>
        <v>#VALUE!</v>
      </c>
      <c r="AI108" s="145" t="e">
        <f t="shared" si="68"/>
        <v>#VALUE!</v>
      </c>
      <c r="AJ108" s="145" t="e">
        <f t="shared" si="68"/>
        <v>#VALUE!</v>
      </c>
      <c r="AK108" s="145" t="e">
        <f t="shared" si="68"/>
        <v>#VALUE!</v>
      </c>
      <c r="AL108" s="145" t="e">
        <f t="shared" si="68"/>
        <v>#VALUE!</v>
      </c>
      <c r="AM108" s="145" t="e">
        <f t="shared" si="68"/>
        <v>#VALUE!</v>
      </c>
      <c r="AN108" s="145" t="e">
        <f t="shared" si="68"/>
        <v>#VALUE!</v>
      </c>
      <c r="AO108" s="145" t="e">
        <f t="shared" si="68"/>
        <v>#VALUE!</v>
      </c>
      <c r="AP108" s="145" t="e">
        <f t="shared" si="68"/>
        <v>#VALUE!</v>
      </c>
      <c r="AQ108" s="146"/>
      <c r="AR108" s="181" t="e">
        <f t="shared" si="69"/>
        <v>#VALUE!</v>
      </c>
      <c r="AS108" s="145" t="e">
        <f t="shared" si="54"/>
        <v>#VALUE!</v>
      </c>
      <c r="AT108" s="145" t="e">
        <f t="shared" si="55"/>
        <v>#VALUE!</v>
      </c>
      <c r="AU108" s="118"/>
      <c r="AV108" s="187" t="e">
        <f t="shared" si="66"/>
        <v>#VALUE!</v>
      </c>
      <c r="AW108" s="185" t="e">
        <f t="shared" ref="AW108:BE123" si="73">IF(AND($B108&gt;=AW$4,$B108&lt;=AW$5),AW$6,0)</f>
        <v>#VALUE!</v>
      </c>
      <c r="AX108" s="185" t="e">
        <f t="shared" si="73"/>
        <v>#VALUE!</v>
      </c>
      <c r="AY108" s="185" t="e">
        <f t="shared" si="73"/>
        <v>#VALUE!</v>
      </c>
      <c r="AZ108" s="185" t="e">
        <f t="shared" si="73"/>
        <v>#VALUE!</v>
      </c>
      <c r="BA108" s="185" t="e">
        <f t="shared" si="73"/>
        <v>#VALUE!</v>
      </c>
      <c r="BB108" s="185" t="e">
        <f t="shared" si="73"/>
        <v>#VALUE!</v>
      </c>
      <c r="BC108" s="185" t="e">
        <f t="shared" si="73"/>
        <v>#VALUE!</v>
      </c>
      <c r="BD108" s="185" t="e">
        <f t="shared" si="73"/>
        <v>#VALUE!</v>
      </c>
      <c r="BE108" s="185" t="e">
        <f t="shared" si="73"/>
        <v>#VALUE!</v>
      </c>
      <c r="BF108" s="146"/>
      <c r="BG108" s="181" t="e">
        <f t="shared" si="70"/>
        <v>#VALUE!</v>
      </c>
      <c r="BH108" s="145" t="e">
        <f t="shared" si="57"/>
        <v>#VALUE!</v>
      </c>
      <c r="BI108" s="145" t="e">
        <f t="shared" si="58"/>
        <v>#VALUE!</v>
      </c>
      <c r="BJ108" s="118"/>
      <c r="BK108" s="187" t="e">
        <f t="shared" si="67"/>
        <v>#VALUE!</v>
      </c>
      <c r="BL108" s="185" t="e">
        <f t="shared" si="71"/>
        <v>#VALUE!</v>
      </c>
      <c r="BM108" s="185" t="e">
        <f t="shared" si="71"/>
        <v>#VALUE!</v>
      </c>
      <c r="BN108" s="185" t="e">
        <f t="shared" si="71"/>
        <v>#VALUE!</v>
      </c>
      <c r="BO108" s="185" t="e">
        <f t="shared" si="71"/>
        <v>#VALUE!</v>
      </c>
      <c r="BP108" s="185" t="e">
        <f t="shared" si="71"/>
        <v>#VALUE!</v>
      </c>
      <c r="BQ108" s="185" t="e">
        <f t="shared" si="71"/>
        <v>#VALUE!</v>
      </c>
      <c r="BR108" s="185" t="e">
        <f t="shared" si="71"/>
        <v>#VALUE!</v>
      </c>
      <c r="BS108" s="185" t="e">
        <f t="shared" si="71"/>
        <v>#VALUE!</v>
      </c>
      <c r="BT108" s="185" t="e">
        <f t="shared" si="71"/>
        <v>#VALUE!</v>
      </c>
      <c r="BU108" s="119"/>
    </row>
    <row r="109" spans="1:73" ht="18" customHeight="1" x14ac:dyDescent="0.25">
      <c r="A109" s="117"/>
      <c r="B109" s="151" t="e">
        <f t="shared" si="64"/>
        <v>#VALUE!</v>
      </c>
      <c r="C109" s="118"/>
      <c r="D109" s="233" t="e">
        <f t="shared" si="47"/>
        <v>#VALUE!</v>
      </c>
      <c r="E109" s="233" t="e">
        <f t="shared" si="48"/>
        <v>#VALUE!</v>
      </c>
      <c r="F109" s="233" t="e">
        <f t="shared" si="49"/>
        <v>#VALUE!</v>
      </c>
      <c r="G109" s="118"/>
      <c r="H109" s="181" t="e">
        <f t="shared" si="50"/>
        <v>#VALUE!</v>
      </c>
      <c r="I109" s="145" t="e">
        <f t="shared" si="51"/>
        <v>#VALUE!</v>
      </c>
      <c r="J109" s="145" t="e">
        <f t="shared" si="52"/>
        <v>#VALUE!</v>
      </c>
      <c r="K109" s="118"/>
      <c r="L109" s="187" t="e">
        <f t="shared" si="65"/>
        <v>#VALUE!</v>
      </c>
      <c r="M109" s="185" t="e">
        <f t="shared" si="72"/>
        <v>#VALUE!</v>
      </c>
      <c r="N109" s="145" t="e">
        <f t="shared" si="72"/>
        <v>#VALUE!</v>
      </c>
      <c r="O109" s="145" t="e">
        <f t="shared" si="72"/>
        <v>#VALUE!</v>
      </c>
      <c r="P109" s="145" t="e">
        <f t="shared" si="72"/>
        <v>#VALUE!</v>
      </c>
      <c r="Q109" s="145" t="e">
        <f t="shared" si="72"/>
        <v>#VALUE!</v>
      </c>
      <c r="R109" s="145" t="e">
        <f t="shared" si="72"/>
        <v>#VALUE!</v>
      </c>
      <c r="S109" s="145" t="e">
        <f t="shared" si="72"/>
        <v>#VALUE!</v>
      </c>
      <c r="T109" s="145" t="e">
        <f t="shared" si="72"/>
        <v>#VALUE!</v>
      </c>
      <c r="U109" s="145" t="e">
        <f t="shared" si="72"/>
        <v>#VALUE!</v>
      </c>
      <c r="V109" s="145" t="e">
        <f t="shared" si="72"/>
        <v>#VALUE!</v>
      </c>
      <c r="W109" s="145" t="e">
        <f t="shared" si="72"/>
        <v>#VALUE!</v>
      </c>
      <c r="X109" s="145" t="e">
        <f t="shared" si="72"/>
        <v>#VALUE!</v>
      </c>
      <c r="Y109" s="145" t="e">
        <f t="shared" si="72"/>
        <v>#VALUE!</v>
      </c>
      <c r="Z109" s="145" t="e">
        <f t="shared" si="72"/>
        <v>#VALUE!</v>
      </c>
      <c r="AA109" s="145" t="e">
        <f t="shared" si="72"/>
        <v>#VALUE!</v>
      </c>
      <c r="AB109" s="145" t="e">
        <f t="shared" si="68"/>
        <v>#VALUE!</v>
      </c>
      <c r="AC109" s="145" t="e">
        <f t="shared" si="68"/>
        <v>#VALUE!</v>
      </c>
      <c r="AD109" s="145" t="e">
        <f t="shared" si="68"/>
        <v>#VALUE!</v>
      </c>
      <c r="AE109" s="145" t="e">
        <f t="shared" si="68"/>
        <v>#VALUE!</v>
      </c>
      <c r="AF109" s="145" t="e">
        <f t="shared" si="68"/>
        <v>#VALUE!</v>
      </c>
      <c r="AG109" s="145" t="e">
        <f t="shared" si="68"/>
        <v>#VALUE!</v>
      </c>
      <c r="AH109" s="145" t="e">
        <f t="shared" si="68"/>
        <v>#VALUE!</v>
      </c>
      <c r="AI109" s="145" t="e">
        <f t="shared" si="68"/>
        <v>#VALUE!</v>
      </c>
      <c r="AJ109" s="145" t="e">
        <f t="shared" si="68"/>
        <v>#VALUE!</v>
      </c>
      <c r="AK109" s="145" t="e">
        <f t="shared" si="68"/>
        <v>#VALUE!</v>
      </c>
      <c r="AL109" s="145" t="e">
        <f t="shared" si="68"/>
        <v>#VALUE!</v>
      </c>
      <c r="AM109" s="145" t="e">
        <f t="shared" si="68"/>
        <v>#VALUE!</v>
      </c>
      <c r="AN109" s="145" t="e">
        <f t="shared" si="68"/>
        <v>#VALUE!</v>
      </c>
      <c r="AO109" s="145" t="e">
        <f t="shared" si="68"/>
        <v>#VALUE!</v>
      </c>
      <c r="AP109" s="145" t="e">
        <f t="shared" si="68"/>
        <v>#VALUE!</v>
      </c>
      <c r="AQ109" s="146"/>
      <c r="AR109" s="181" t="e">
        <f t="shared" si="69"/>
        <v>#VALUE!</v>
      </c>
      <c r="AS109" s="145" t="e">
        <f t="shared" si="54"/>
        <v>#VALUE!</v>
      </c>
      <c r="AT109" s="145" t="e">
        <f t="shared" si="55"/>
        <v>#VALUE!</v>
      </c>
      <c r="AU109" s="118"/>
      <c r="AV109" s="187" t="e">
        <f t="shared" si="66"/>
        <v>#VALUE!</v>
      </c>
      <c r="AW109" s="185" t="e">
        <f t="shared" si="73"/>
        <v>#VALUE!</v>
      </c>
      <c r="AX109" s="185" t="e">
        <f t="shared" si="73"/>
        <v>#VALUE!</v>
      </c>
      <c r="AY109" s="185" t="e">
        <f t="shared" si="73"/>
        <v>#VALUE!</v>
      </c>
      <c r="AZ109" s="185" t="e">
        <f t="shared" si="73"/>
        <v>#VALUE!</v>
      </c>
      <c r="BA109" s="185" t="e">
        <f t="shared" si="73"/>
        <v>#VALUE!</v>
      </c>
      <c r="BB109" s="185" t="e">
        <f t="shared" si="73"/>
        <v>#VALUE!</v>
      </c>
      <c r="BC109" s="185" t="e">
        <f t="shared" si="73"/>
        <v>#VALUE!</v>
      </c>
      <c r="BD109" s="185" t="e">
        <f t="shared" si="73"/>
        <v>#VALUE!</v>
      </c>
      <c r="BE109" s="185" t="e">
        <f t="shared" si="73"/>
        <v>#VALUE!</v>
      </c>
      <c r="BF109" s="146"/>
      <c r="BG109" s="181" t="e">
        <f t="shared" si="70"/>
        <v>#VALUE!</v>
      </c>
      <c r="BH109" s="145" t="e">
        <f t="shared" si="57"/>
        <v>#VALUE!</v>
      </c>
      <c r="BI109" s="145" t="e">
        <f t="shared" si="58"/>
        <v>#VALUE!</v>
      </c>
      <c r="BJ109" s="118"/>
      <c r="BK109" s="187" t="e">
        <f t="shared" si="67"/>
        <v>#VALUE!</v>
      </c>
      <c r="BL109" s="185" t="e">
        <f t="shared" si="71"/>
        <v>#VALUE!</v>
      </c>
      <c r="BM109" s="185" t="e">
        <f t="shared" si="71"/>
        <v>#VALUE!</v>
      </c>
      <c r="BN109" s="185" t="e">
        <f t="shared" si="71"/>
        <v>#VALUE!</v>
      </c>
      <c r="BO109" s="185" t="e">
        <f t="shared" si="71"/>
        <v>#VALUE!</v>
      </c>
      <c r="BP109" s="185" t="e">
        <f t="shared" si="71"/>
        <v>#VALUE!</v>
      </c>
      <c r="BQ109" s="185" t="e">
        <f t="shared" si="71"/>
        <v>#VALUE!</v>
      </c>
      <c r="BR109" s="185" t="e">
        <f t="shared" si="71"/>
        <v>#VALUE!</v>
      </c>
      <c r="BS109" s="185" t="e">
        <f t="shared" si="71"/>
        <v>#VALUE!</v>
      </c>
      <c r="BT109" s="185" t="e">
        <f t="shared" si="71"/>
        <v>#VALUE!</v>
      </c>
      <c r="BU109" s="119"/>
    </row>
    <row r="110" spans="1:73" ht="18" customHeight="1" x14ac:dyDescent="0.25">
      <c r="A110" s="117"/>
      <c r="B110" s="151" t="e">
        <f t="shared" si="64"/>
        <v>#VALUE!</v>
      </c>
      <c r="C110" s="118"/>
      <c r="D110" s="233" t="e">
        <f t="shared" si="47"/>
        <v>#VALUE!</v>
      </c>
      <c r="E110" s="233" t="e">
        <f t="shared" si="48"/>
        <v>#VALUE!</v>
      </c>
      <c r="F110" s="233" t="e">
        <f t="shared" si="49"/>
        <v>#VALUE!</v>
      </c>
      <c r="G110" s="118"/>
      <c r="H110" s="181" t="e">
        <f t="shared" si="50"/>
        <v>#VALUE!</v>
      </c>
      <c r="I110" s="145" t="e">
        <f t="shared" si="51"/>
        <v>#VALUE!</v>
      </c>
      <c r="J110" s="145" t="e">
        <f t="shared" si="52"/>
        <v>#VALUE!</v>
      </c>
      <c r="K110" s="118"/>
      <c r="L110" s="187" t="e">
        <f t="shared" si="65"/>
        <v>#VALUE!</v>
      </c>
      <c r="M110" s="185" t="e">
        <f t="shared" si="72"/>
        <v>#VALUE!</v>
      </c>
      <c r="N110" s="145" t="e">
        <f t="shared" si="72"/>
        <v>#VALUE!</v>
      </c>
      <c r="O110" s="145" t="e">
        <f t="shared" si="72"/>
        <v>#VALUE!</v>
      </c>
      <c r="P110" s="145" t="e">
        <f t="shared" si="72"/>
        <v>#VALUE!</v>
      </c>
      <c r="Q110" s="145" t="e">
        <f t="shared" si="72"/>
        <v>#VALUE!</v>
      </c>
      <c r="R110" s="145" t="e">
        <f t="shared" si="72"/>
        <v>#VALUE!</v>
      </c>
      <c r="S110" s="145" t="e">
        <f t="shared" si="72"/>
        <v>#VALUE!</v>
      </c>
      <c r="T110" s="145" t="e">
        <f t="shared" si="72"/>
        <v>#VALUE!</v>
      </c>
      <c r="U110" s="145" t="e">
        <f t="shared" si="72"/>
        <v>#VALUE!</v>
      </c>
      <c r="V110" s="145" t="e">
        <f t="shared" si="72"/>
        <v>#VALUE!</v>
      </c>
      <c r="W110" s="145" t="e">
        <f t="shared" si="72"/>
        <v>#VALUE!</v>
      </c>
      <c r="X110" s="145" t="e">
        <f t="shared" si="72"/>
        <v>#VALUE!</v>
      </c>
      <c r="Y110" s="145" t="e">
        <f t="shared" si="72"/>
        <v>#VALUE!</v>
      </c>
      <c r="Z110" s="145" t="e">
        <f t="shared" si="72"/>
        <v>#VALUE!</v>
      </c>
      <c r="AA110" s="145" t="e">
        <f t="shared" si="72"/>
        <v>#VALUE!</v>
      </c>
      <c r="AB110" s="145" t="e">
        <f t="shared" si="68"/>
        <v>#VALUE!</v>
      </c>
      <c r="AC110" s="145" t="e">
        <f t="shared" si="68"/>
        <v>#VALUE!</v>
      </c>
      <c r="AD110" s="145" t="e">
        <f t="shared" si="68"/>
        <v>#VALUE!</v>
      </c>
      <c r="AE110" s="145" t="e">
        <f t="shared" si="68"/>
        <v>#VALUE!</v>
      </c>
      <c r="AF110" s="145" t="e">
        <f t="shared" si="68"/>
        <v>#VALUE!</v>
      </c>
      <c r="AG110" s="145" t="e">
        <f t="shared" si="68"/>
        <v>#VALUE!</v>
      </c>
      <c r="AH110" s="145" t="e">
        <f t="shared" si="68"/>
        <v>#VALUE!</v>
      </c>
      <c r="AI110" s="145" t="e">
        <f t="shared" si="68"/>
        <v>#VALUE!</v>
      </c>
      <c r="AJ110" s="145" t="e">
        <f t="shared" si="68"/>
        <v>#VALUE!</v>
      </c>
      <c r="AK110" s="145" t="e">
        <f t="shared" si="68"/>
        <v>#VALUE!</v>
      </c>
      <c r="AL110" s="145" t="e">
        <f t="shared" si="68"/>
        <v>#VALUE!</v>
      </c>
      <c r="AM110" s="145" t="e">
        <f t="shared" si="68"/>
        <v>#VALUE!</v>
      </c>
      <c r="AN110" s="145" t="e">
        <f t="shared" si="68"/>
        <v>#VALUE!</v>
      </c>
      <c r="AO110" s="145" t="e">
        <f t="shared" si="68"/>
        <v>#VALUE!</v>
      </c>
      <c r="AP110" s="145" t="e">
        <f t="shared" si="68"/>
        <v>#VALUE!</v>
      </c>
      <c r="AQ110" s="146"/>
      <c r="AR110" s="181" t="e">
        <f t="shared" si="69"/>
        <v>#VALUE!</v>
      </c>
      <c r="AS110" s="145" t="e">
        <f t="shared" si="54"/>
        <v>#VALUE!</v>
      </c>
      <c r="AT110" s="145" t="e">
        <f t="shared" si="55"/>
        <v>#VALUE!</v>
      </c>
      <c r="AU110" s="118"/>
      <c r="AV110" s="187" t="e">
        <f t="shared" si="66"/>
        <v>#VALUE!</v>
      </c>
      <c r="AW110" s="185" t="e">
        <f t="shared" si="73"/>
        <v>#VALUE!</v>
      </c>
      <c r="AX110" s="185" t="e">
        <f t="shared" si="73"/>
        <v>#VALUE!</v>
      </c>
      <c r="AY110" s="185" t="e">
        <f t="shared" si="73"/>
        <v>#VALUE!</v>
      </c>
      <c r="AZ110" s="185" t="e">
        <f t="shared" si="73"/>
        <v>#VALUE!</v>
      </c>
      <c r="BA110" s="185" t="e">
        <f t="shared" si="73"/>
        <v>#VALUE!</v>
      </c>
      <c r="BB110" s="185" t="e">
        <f t="shared" si="73"/>
        <v>#VALUE!</v>
      </c>
      <c r="BC110" s="185" t="e">
        <f t="shared" si="73"/>
        <v>#VALUE!</v>
      </c>
      <c r="BD110" s="185" t="e">
        <f t="shared" si="73"/>
        <v>#VALUE!</v>
      </c>
      <c r="BE110" s="185" t="e">
        <f t="shared" si="73"/>
        <v>#VALUE!</v>
      </c>
      <c r="BF110" s="146"/>
      <c r="BG110" s="181" t="e">
        <f t="shared" si="70"/>
        <v>#VALUE!</v>
      </c>
      <c r="BH110" s="145" t="e">
        <f t="shared" si="57"/>
        <v>#VALUE!</v>
      </c>
      <c r="BI110" s="145" t="e">
        <f t="shared" si="58"/>
        <v>#VALUE!</v>
      </c>
      <c r="BJ110" s="118"/>
      <c r="BK110" s="187" t="e">
        <f t="shared" si="67"/>
        <v>#VALUE!</v>
      </c>
      <c r="BL110" s="185" t="e">
        <f t="shared" si="71"/>
        <v>#VALUE!</v>
      </c>
      <c r="BM110" s="185" t="e">
        <f t="shared" si="71"/>
        <v>#VALUE!</v>
      </c>
      <c r="BN110" s="185" t="e">
        <f t="shared" si="71"/>
        <v>#VALUE!</v>
      </c>
      <c r="BO110" s="185" t="e">
        <f t="shared" si="71"/>
        <v>#VALUE!</v>
      </c>
      <c r="BP110" s="185" t="e">
        <f t="shared" si="71"/>
        <v>#VALUE!</v>
      </c>
      <c r="BQ110" s="185" t="e">
        <f t="shared" si="71"/>
        <v>#VALUE!</v>
      </c>
      <c r="BR110" s="185" t="e">
        <f t="shared" si="71"/>
        <v>#VALUE!</v>
      </c>
      <c r="BS110" s="185" t="e">
        <f t="shared" si="71"/>
        <v>#VALUE!</v>
      </c>
      <c r="BT110" s="185" t="e">
        <f t="shared" si="71"/>
        <v>#VALUE!</v>
      </c>
      <c r="BU110" s="119"/>
    </row>
    <row r="111" spans="1:73" ht="18" customHeight="1" x14ac:dyDescent="0.25">
      <c r="A111" s="117"/>
      <c r="B111" s="151" t="e">
        <f t="shared" si="64"/>
        <v>#VALUE!</v>
      </c>
      <c r="C111" s="118"/>
      <c r="D111" s="233" t="e">
        <f t="shared" si="47"/>
        <v>#VALUE!</v>
      </c>
      <c r="E111" s="233" t="e">
        <f t="shared" si="48"/>
        <v>#VALUE!</v>
      </c>
      <c r="F111" s="233" t="e">
        <f t="shared" si="49"/>
        <v>#VALUE!</v>
      </c>
      <c r="G111" s="118"/>
      <c r="H111" s="181" t="e">
        <f t="shared" si="50"/>
        <v>#VALUE!</v>
      </c>
      <c r="I111" s="145" t="e">
        <f t="shared" si="51"/>
        <v>#VALUE!</v>
      </c>
      <c r="J111" s="145" t="e">
        <f t="shared" si="52"/>
        <v>#VALUE!</v>
      </c>
      <c r="K111" s="118"/>
      <c r="L111" s="187" t="e">
        <f t="shared" si="65"/>
        <v>#VALUE!</v>
      </c>
      <c r="M111" s="185" t="e">
        <f t="shared" si="72"/>
        <v>#VALUE!</v>
      </c>
      <c r="N111" s="145" t="e">
        <f t="shared" si="72"/>
        <v>#VALUE!</v>
      </c>
      <c r="O111" s="145" t="e">
        <f t="shared" si="72"/>
        <v>#VALUE!</v>
      </c>
      <c r="P111" s="145" t="e">
        <f t="shared" si="72"/>
        <v>#VALUE!</v>
      </c>
      <c r="Q111" s="145" t="e">
        <f t="shared" si="72"/>
        <v>#VALUE!</v>
      </c>
      <c r="R111" s="145" t="e">
        <f t="shared" si="72"/>
        <v>#VALUE!</v>
      </c>
      <c r="S111" s="145" t="e">
        <f t="shared" si="72"/>
        <v>#VALUE!</v>
      </c>
      <c r="T111" s="145" t="e">
        <f t="shared" si="72"/>
        <v>#VALUE!</v>
      </c>
      <c r="U111" s="145" t="e">
        <f t="shared" si="72"/>
        <v>#VALUE!</v>
      </c>
      <c r="V111" s="145" t="e">
        <f t="shared" si="72"/>
        <v>#VALUE!</v>
      </c>
      <c r="W111" s="145" t="e">
        <f t="shared" si="72"/>
        <v>#VALUE!</v>
      </c>
      <c r="X111" s="145" t="e">
        <f t="shared" si="72"/>
        <v>#VALUE!</v>
      </c>
      <c r="Y111" s="145" t="e">
        <f t="shared" si="72"/>
        <v>#VALUE!</v>
      </c>
      <c r="Z111" s="145" t="e">
        <f t="shared" si="72"/>
        <v>#VALUE!</v>
      </c>
      <c r="AA111" s="145" t="e">
        <f t="shared" si="72"/>
        <v>#VALUE!</v>
      </c>
      <c r="AB111" s="145" t="e">
        <f t="shared" si="68"/>
        <v>#VALUE!</v>
      </c>
      <c r="AC111" s="145" t="e">
        <f t="shared" si="68"/>
        <v>#VALUE!</v>
      </c>
      <c r="AD111" s="145" t="e">
        <f t="shared" si="68"/>
        <v>#VALUE!</v>
      </c>
      <c r="AE111" s="145" t="e">
        <f t="shared" si="68"/>
        <v>#VALUE!</v>
      </c>
      <c r="AF111" s="145" t="e">
        <f t="shared" si="68"/>
        <v>#VALUE!</v>
      </c>
      <c r="AG111" s="145" t="e">
        <f t="shared" si="68"/>
        <v>#VALUE!</v>
      </c>
      <c r="AH111" s="145" t="e">
        <f t="shared" si="68"/>
        <v>#VALUE!</v>
      </c>
      <c r="AI111" s="145" t="e">
        <f t="shared" si="68"/>
        <v>#VALUE!</v>
      </c>
      <c r="AJ111" s="145" t="e">
        <f t="shared" si="68"/>
        <v>#VALUE!</v>
      </c>
      <c r="AK111" s="145" t="e">
        <f t="shared" si="68"/>
        <v>#VALUE!</v>
      </c>
      <c r="AL111" s="145" t="e">
        <f t="shared" si="68"/>
        <v>#VALUE!</v>
      </c>
      <c r="AM111" s="145" t="e">
        <f t="shared" si="68"/>
        <v>#VALUE!</v>
      </c>
      <c r="AN111" s="145" t="e">
        <f t="shared" si="68"/>
        <v>#VALUE!</v>
      </c>
      <c r="AO111" s="145" t="e">
        <f t="shared" si="68"/>
        <v>#VALUE!</v>
      </c>
      <c r="AP111" s="145" t="e">
        <f t="shared" si="68"/>
        <v>#VALUE!</v>
      </c>
      <c r="AQ111" s="146"/>
      <c r="AR111" s="181" t="e">
        <f t="shared" si="69"/>
        <v>#VALUE!</v>
      </c>
      <c r="AS111" s="145" t="e">
        <f t="shared" si="54"/>
        <v>#VALUE!</v>
      </c>
      <c r="AT111" s="145" t="e">
        <f t="shared" si="55"/>
        <v>#VALUE!</v>
      </c>
      <c r="AU111" s="118"/>
      <c r="AV111" s="187" t="e">
        <f t="shared" si="66"/>
        <v>#VALUE!</v>
      </c>
      <c r="AW111" s="185" t="e">
        <f t="shared" si="73"/>
        <v>#VALUE!</v>
      </c>
      <c r="AX111" s="185" t="e">
        <f t="shared" si="73"/>
        <v>#VALUE!</v>
      </c>
      <c r="AY111" s="185" t="e">
        <f t="shared" si="73"/>
        <v>#VALUE!</v>
      </c>
      <c r="AZ111" s="185" t="e">
        <f t="shared" si="73"/>
        <v>#VALUE!</v>
      </c>
      <c r="BA111" s="185" t="e">
        <f t="shared" si="73"/>
        <v>#VALUE!</v>
      </c>
      <c r="BB111" s="185" t="e">
        <f t="shared" si="73"/>
        <v>#VALUE!</v>
      </c>
      <c r="BC111" s="185" t="e">
        <f t="shared" si="73"/>
        <v>#VALUE!</v>
      </c>
      <c r="BD111" s="185" t="e">
        <f t="shared" si="73"/>
        <v>#VALUE!</v>
      </c>
      <c r="BE111" s="185" t="e">
        <f t="shared" si="73"/>
        <v>#VALUE!</v>
      </c>
      <c r="BF111" s="146"/>
      <c r="BG111" s="181" t="e">
        <f t="shared" si="70"/>
        <v>#VALUE!</v>
      </c>
      <c r="BH111" s="145" t="e">
        <f t="shared" si="57"/>
        <v>#VALUE!</v>
      </c>
      <c r="BI111" s="145" t="e">
        <f t="shared" si="58"/>
        <v>#VALUE!</v>
      </c>
      <c r="BJ111" s="118"/>
      <c r="BK111" s="187" t="e">
        <f t="shared" si="67"/>
        <v>#VALUE!</v>
      </c>
      <c r="BL111" s="185" t="e">
        <f t="shared" si="71"/>
        <v>#VALUE!</v>
      </c>
      <c r="BM111" s="185" t="e">
        <f t="shared" si="71"/>
        <v>#VALUE!</v>
      </c>
      <c r="BN111" s="185" t="e">
        <f t="shared" si="71"/>
        <v>#VALUE!</v>
      </c>
      <c r="BO111" s="185" t="e">
        <f t="shared" si="71"/>
        <v>#VALUE!</v>
      </c>
      <c r="BP111" s="185" t="e">
        <f t="shared" si="71"/>
        <v>#VALUE!</v>
      </c>
      <c r="BQ111" s="185" t="e">
        <f t="shared" si="71"/>
        <v>#VALUE!</v>
      </c>
      <c r="BR111" s="185" t="e">
        <f t="shared" si="71"/>
        <v>#VALUE!</v>
      </c>
      <c r="BS111" s="185" t="e">
        <f t="shared" si="71"/>
        <v>#VALUE!</v>
      </c>
      <c r="BT111" s="185" t="e">
        <f t="shared" si="71"/>
        <v>#VALUE!</v>
      </c>
      <c r="BU111" s="119"/>
    </row>
    <row r="112" spans="1:73" ht="18" customHeight="1" x14ac:dyDescent="0.25">
      <c r="A112" s="117"/>
      <c r="B112" s="151" t="e">
        <f t="shared" si="64"/>
        <v>#VALUE!</v>
      </c>
      <c r="C112" s="118"/>
      <c r="D112" s="233" t="e">
        <f t="shared" si="47"/>
        <v>#VALUE!</v>
      </c>
      <c r="E112" s="233" t="e">
        <f t="shared" si="48"/>
        <v>#VALUE!</v>
      </c>
      <c r="F112" s="233" t="e">
        <f t="shared" si="49"/>
        <v>#VALUE!</v>
      </c>
      <c r="G112" s="118"/>
      <c r="H112" s="181" t="e">
        <f t="shared" si="50"/>
        <v>#VALUE!</v>
      </c>
      <c r="I112" s="145" t="e">
        <f t="shared" si="51"/>
        <v>#VALUE!</v>
      </c>
      <c r="J112" s="145" t="e">
        <f t="shared" si="52"/>
        <v>#VALUE!</v>
      </c>
      <c r="K112" s="118"/>
      <c r="L112" s="187" t="e">
        <f t="shared" si="65"/>
        <v>#VALUE!</v>
      </c>
      <c r="M112" s="185" t="e">
        <f t="shared" si="72"/>
        <v>#VALUE!</v>
      </c>
      <c r="N112" s="145" t="e">
        <f t="shared" si="72"/>
        <v>#VALUE!</v>
      </c>
      <c r="O112" s="145" t="e">
        <f t="shared" si="72"/>
        <v>#VALUE!</v>
      </c>
      <c r="P112" s="145" t="e">
        <f t="shared" si="72"/>
        <v>#VALUE!</v>
      </c>
      <c r="Q112" s="145" t="e">
        <f t="shared" si="72"/>
        <v>#VALUE!</v>
      </c>
      <c r="R112" s="145" t="e">
        <f t="shared" si="72"/>
        <v>#VALUE!</v>
      </c>
      <c r="S112" s="145" t="e">
        <f t="shared" si="72"/>
        <v>#VALUE!</v>
      </c>
      <c r="T112" s="145" t="e">
        <f t="shared" si="72"/>
        <v>#VALUE!</v>
      </c>
      <c r="U112" s="145" t="e">
        <f t="shared" si="72"/>
        <v>#VALUE!</v>
      </c>
      <c r="V112" s="145" t="e">
        <f t="shared" si="72"/>
        <v>#VALUE!</v>
      </c>
      <c r="W112" s="145" t="e">
        <f t="shared" si="72"/>
        <v>#VALUE!</v>
      </c>
      <c r="X112" s="145" t="e">
        <f t="shared" si="72"/>
        <v>#VALUE!</v>
      </c>
      <c r="Y112" s="145" t="e">
        <f t="shared" si="72"/>
        <v>#VALUE!</v>
      </c>
      <c r="Z112" s="145" t="e">
        <f t="shared" si="72"/>
        <v>#VALUE!</v>
      </c>
      <c r="AA112" s="145" t="e">
        <f t="shared" si="72"/>
        <v>#VALUE!</v>
      </c>
      <c r="AB112" s="145" t="e">
        <f t="shared" si="68"/>
        <v>#VALUE!</v>
      </c>
      <c r="AC112" s="145" t="e">
        <f t="shared" si="68"/>
        <v>#VALUE!</v>
      </c>
      <c r="AD112" s="145" t="e">
        <f t="shared" si="68"/>
        <v>#VALUE!</v>
      </c>
      <c r="AE112" s="145" t="e">
        <f t="shared" si="68"/>
        <v>#VALUE!</v>
      </c>
      <c r="AF112" s="145" t="e">
        <f t="shared" si="68"/>
        <v>#VALUE!</v>
      </c>
      <c r="AG112" s="145" t="e">
        <f t="shared" si="68"/>
        <v>#VALUE!</v>
      </c>
      <c r="AH112" s="145" t="e">
        <f t="shared" si="68"/>
        <v>#VALUE!</v>
      </c>
      <c r="AI112" s="145" t="e">
        <f t="shared" si="68"/>
        <v>#VALUE!</v>
      </c>
      <c r="AJ112" s="145" t="e">
        <f t="shared" si="68"/>
        <v>#VALUE!</v>
      </c>
      <c r="AK112" s="145" t="e">
        <f t="shared" si="68"/>
        <v>#VALUE!</v>
      </c>
      <c r="AL112" s="145" t="e">
        <f t="shared" si="68"/>
        <v>#VALUE!</v>
      </c>
      <c r="AM112" s="145" t="e">
        <f t="shared" si="68"/>
        <v>#VALUE!</v>
      </c>
      <c r="AN112" s="145" t="e">
        <f t="shared" si="68"/>
        <v>#VALUE!</v>
      </c>
      <c r="AO112" s="145" t="e">
        <f t="shared" si="68"/>
        <v>#VALUE!</v>
      </c>
      <c r="AP112" s="145" t="e">
        <f t="shared" si="68"/>
        <v>#VALUE!</v>
      </c>
      <c r="AQ112" s="146"/>
      <c r="AR112" s="181" t="e">
        <f t="shared" si="69"/>
        <v>#VALUE!</v>
      </c>
      <c r="AS112" s="145" t="e">
        <f t="shared" si="54"/>
        <v>#VALUE!</v>
      </c>
      <c r="AT112" s="145" t="e">
        <f t="shared" si="55"/>
        <v>#VALUE!</v>
      </c>
      <c r="AU112" s="118"/>
      <c r="AV112" s="187" t="e">
        <f t="shared" si="66"/>
        <v>#VALUE!</v>
      </c>
      <c r="AW112" s="185" t="e">
        <f t="shared" si="73"/>
        <v>#VALUE!</v>
      </c>
      <c r="AX112" s="185" t="e">
        <f t="shared" si="73"/>
        <v>#VALUE!</v>
      </c>
      <c r="AY112" s="185" t="e">
        <f t="shared" si="73"/>
        <v>#VALUE!</v>
      </c>
      <c r="AZ112" s="185" t="e">
        <f t="shared" si="73"/>
        <v>#VALUE!</v>
      </c>
      <c r="BA112" s="185" t="e">
        <f t="shared" si="73"/>
        <v>#VALUE!</v>
      </c>
      <c r="BB112" s="185" t="e">
        <f t="shared" si="73"/>
        <v>#VALUE!</v>
      </c>
      <c r="BC112" s="185" t="e">
        <f t="shared" si="73"/>
        <v>#VALUE!</v>
      </c>
      <c r="BD112" s="185" t="e">
        <f t="shared" si="73"/>
        <v>#VALUE!</v>
      </c>
      <c r="BE112" s="185" t="e">
        <f t="shared" si="73"/>
        <v>#VALUE!</v>
      </c>
      <c r="BF112" s="146"/>
      <c r="BG112" s="181" t="e">
        <f t="shared" si="70"/>
        <v>#VALUE!</v>
      </c>
      <c r="BH112" s="145" t="e">
        <f t="shared" si="57"/>
        <v>#VALUE!</v>
      </c>
      <c r="BI112" s="145" t="e">
        <f t="shared" si="58"/>
        <v>#VALUE!</v>
      </c>
      <c r="BJ112" s="118"/>
      <c r="BK112" s="187" t="e">
        <f t="shared" si="67"/>
        <v>#VALUE!</v>
      </c>
      <c r="BL112" s="185" t="e">
        <f t="shared" si="71"/>
        <v>#VALUE!</v>
      </c>
      <c r="BM112" s="185" t="e">
        <f t="shared" si="71"/>
        <v>#VALUE!</v>
      </c>
      <c r="BN112" s="185" t="e">
        <f t="shared" si="71"/>
        <v>#VALUE!</v>
      </c>
      <c r="BO112" s="185" t="e">
        <f t="shared" si="71"/>
        <v>#VALUE!</v>
      </c>
      <c r="BP112" s="185" t="e">
        <f t="shared" si="71"/>
        <v>#VALUE!</v>
      </c>
      <c r="BQ112" s="185" t="e">
        <f t="shared" si="71"/>
        <v>#VALUE!</v>
      </c>
      <c r="BR112" s="185" t="e">
        <f t="shared" si="71"/>
        <v>#VALUE!</v>
      </c>
      <c r="BS112" s="185" t="e">
        <f t="shared" si="71"/>
        <v>#VALUE!</v>
      </c>
      <c r="BT112" s="185" t="e">
        <f t="shared" si="71"/>
        <v>#VALUE!</v>
      </c>
      <c r="BU112" s="119"/>
    </row>
    <row r="113" spans="1:73" ht="18" customHeight="1" x14ac:dyDescent="0.25">
      <c r="A113" s="117"/>
      <c r="B113" s="151" t="e">
        <f t="shared" si="64"/>
        <v>#VALUE!</v>
      </c>
      <c r="C113" s="118"/>
      <c r="D113" s="233" t="e">
        <f t="shared" si="47"/>
        <v>#VALUE!</v>
      </c>
      <c r="E113" s="233" t="e">
        <f t="shared" si="48"/>
        <v>#VALUE!</v>
      </c>
      <c r="F113" s="233" t="e">
        <f t="shared" si="49"/>
        <v>#VALUE!</v>
      </c>
      <c r="G113" s="118"/>
      <c r="H113" s="181" t="e">
        <f t="shared" si="50"/>
        <v>#VALUE!</v>
      </c>
      <c r="I113" s="145" t="e">
        <f t="shared" si="51"/>
        <v>#VALUE!</v>
      </c>
      <c r="J113" s="145" t="e">
        <f t="shared" si="52"/>
        <v>#VALUE!</v>
      </c>
      <c r="K113" s="118"/>
      <c r="L113" s="187" t="e">
        <f t="shared" si="65"/>
        <v>#VALUE!</v>
      </c>
      <c r="M113" s="185" t="e">
        <f t="shared" si="72"/>
        <v>#VALUE!</v>
      </c>
      <c r="N113" s="145" t="e">
        <f t="shared" si="72"/>
        <v>#VALUE!</v>
      </c>
      <c r="O113" s="145" t="e">
        <f t="shared" si="72"/>
        <v>#VALUE!</v>
      </c>
      <c r="P113" s="145" t="e">
        <f t="shared" si="72"/>
        <v>#VALUE!</v>
      </c>
      <c r="Q113" s="145" t="e">
        <f t="shared" si="72"/>
        <v>#VALUE!</v>
      </c>
      <c r="R113" s="145" t="e">
        <f t="shared" si="72"/>
        <v>#VALUE!</v>
      </c>
      <c r="S113" s="145" t="e">
        <f t="shared" si="72"/>
        <v>#VALUE!</v>
      </c>
      <c r="T113" s="145" t="e">
        <f t="shared" si="72"/>
        <v>#VALUE!</v>
      </c>
      <c r="U113" s="145" t="e">
        <f t="shared" si="72"/>
        <v>#VALUE!</v>
      </c>
      <c r="V113" s="145" t="e">
        <f t="shared" si="72"/>
        <v>#VALUE!</v>
      </c>
      <c r="W113" s="145" t="e">
        <f t="shared" si="72"/>
        <v>#VALUE!</v>
      </c>
      <c r="X113" s="145" t="e">
        <f t="shared" si="72"/>
        <v>#VALUE!</v>
      </c>
      <c r="Y113" s="145" t="e">
        <f t="shared" si="72"/>
        <v>#VALUE!</v>
      </c>
      <c r="Z113" s="145" t="e">
        <f t="shared" si="72"/>
        <v>#VALUE!</v>
      </c>
      <c r="AA113" s="145" t="e">
        <f t="shared" si="72"/>
        <v>#VALUE!</v>
      </c>
      <c r="AB113" s="145" t="e">
        <f t="shared" si="68"/>
        <v>#VALUE!</v>
      </c>
      <c r="AC113" s="145" t="e">
        <f t="shared" si="68"/>
        <v>#VALUE!</v>
      </c>
      <c r="AD113" s="145" t="e">
        <f t="shared" si="68"/>
        <v>#VALUE!</v>
      </c>
      <c r="AE113" s="145" t="e">
        <f t="shared" si="68"/>
        <v>#VALUE!</v>
      </c>
      <c r="AF113" s="145" t="e">
        <f t="shared" si="68"/>
        <v>#VALUE!</v>
      </c>
      <c r="AG113" s="145" t="e">
        <f t="shared" si="68"/>
        <v>#VALUE!</v>
      </c>
      <c r="AH113" s="145" t="e">
        <f t="shared" si="68"/>
        <v>#VALUE!</v>
      </c>
      <c r="AI113" s="145" t="e">
        <f t="shared" si="68"/>
        <v>#VALUE!</v>
      </c>
      <c r="AJ113" s="145" t="e">
        <f t="shared" si="68"/>
        <v>#VALUE!</v>
      </c>
      <c r="AK113" s="145" t="e">
        <f t="shared" si="68"/>
        <v>#VALUE!</v>
      </c>
      <c r="AL113" s="145" t="e">
        <f t="shared" si="68"/>
        <v>#VALUE!</v>
      </c>
      <c r="AM113" s="145" t="e">
        <f t="shared" si="68"/>
        <v>#VALUE!</v>
      </c>
      <c r="AN113" s="145" t="e">
        <f t="shared" si="68"/>
        <v>#VALUE!</v>
      </c>
      <c r="AO113" s="145" t="e">
        <f t="shared" si="68"/>
        <v>#VALUE!</v>
      </c>
      <c r="AP113" s="145" t="e">
        <f t="shared" si="68"/>
        <v>#VALUE!</v>
      </c>
      <c r="AQ113" s="146"/>
      <c r="AR113" s="181" t="e">
        <f t="shared" si="69"/>
        <v>#VALUE!</v>
      </c>
      <c r="AS113" s="145" t="e">
        <f t="shared" si="54"/>
        <v>#VALUE!</v>
      </c>
      <c r="AT113" s="145" t="e">
        <f t="shared" si="55"/>
        <v>#VALUE!</v>
      </c>
      <c r="AU113" s="118"/>
      <c r="AV113" s="187" t="e">
        <f t="shared" si="66"/>
        <v>#VALUE!</v>
      </c>
      <c r="AW113" s="185" t="e">
        <f t="shared" si="73"/>
        <v>#VALUE!</v>
      </c>
      <c r="AX113" s="185" t="e">
        <f t="shared" si="73"/>
        <v>#VALUE!</v>
      </c>
      <c r="AY113" s="185" t="e">
        <f t="shared" si="73"/>
        <v>#VALUE!</v>
      </c>
      <c r="AZ113" s="185" t="e">
        <f t="shared" si="73"/>
        <v>#VALUE!</v>
      </c>
      <c r="BA113" s="185" t="e">
        <f t="shared" si="73"/>
        <v>#VALUE!</v>
      </c>
      <c r="BB113" s="185" t="e">
        <f t="shared" si="73"/>
        <v>#VALUE!</v>
      </c>
      <c r="BC113" s="185" t="e">
        <f t="shared" si="73"/>
        <v>#VALUE!</v>
      </c>
      <c r="BD113" s="185" t="e">
        <f t="shared" si="73"/>
        <v>#VALUE!</v>
      </c>
      <c r="BE113" s="185" t="e">
        <f t="shared" si="73"/>
        <v>#VALUE!</v>
      </c>
      <c r="BF113" s="146"/>
      <c r="BG113" s="181" t="e">
        <f t="shared" si="70"/>
        <v>#VALUE!</v>
      </c>
      <c r="BH113" s="145" t="e">
        <f t="shared" si="57"/>
        <v>#VALUE!</v>
      </c>
      <c r="BI113" s="145" t="e">
        <f t="shared" si="58"/>
        <v>#VALUE!</v>
      </c>
      <c r="BJ113" s="118"/>
      <c r="BK113" s="187" t="e">
        <f t="shared" si="67"/>
        <v>#VALUE!</v>
      </c>
      <c r="BL113" s="185" t="e">
        <f t="shared" si="71"/>
        <v>#VALUE!</v>
      </c>
      <c r="BM113" s="185" t="e">
        <f t="shared" si="71"/>
        <v>#VALUE!</v>
      </c>
      <c r="BN113" s="185" t="e">
        <f t="shared" si="71"/>
        <v>#VALUE!</v>
      </c>
      <c r="BO113" s="185" t="e">
        <f t="shared" si="71"/>
        <v>#VALUE!</v>
      </c>
      <c r="BP113" s="185" t="e">
        <f t="shared" si="71"/>
        <v>#VALUE!</v>
      </c>
      <c r="BQ113" s="185" t="e">
        <f t="shared" si="71"/>
        <v>#VALUE!</v>
      </c>
      <c r="BR113" s="185" t="e">
        <f t="shared" si="71"/>
        <v>#VALUE!</v>
      </c>
      <c r="BS113" s="185" t="e">
        <f t="shared" si="71"/>
        <v>#VALUE!</v>
      </c>
      <c r="BT113" s="185" t="e">
        <f t="shared" si="71"/>
        <v>#VALUE!</v>
      </c>
      <c r="BU113" s="119"/>
    </row>
    <row r="114" spans="1:73" ht="18" customHeight="1" x14ac:dyDescent="0.25">
      <c r="A114" s="117"/>
      <c r="B114" s="151" t="e">
        <f t="shared" si="64"/>
        <v>#VALUE!</v>
      </c>
      <c r="C114" s="118"/>
      <c r="D114" s="233" t="e">
        <f t="shared" si="47"/>
        <v>#VALUE!</v>
      </c>
      <c r="E114" s="233" t="e">
        <f t="shared" si="48"/>
        <v>#VALUE!</v>
      </c>
      <c r="F114" s="233" t="e">
        <f t="shared" si="49"/>
        <v>#VALUE!</v>
      </c>
      <c r="G114" s="118"/>
      <c r="H114" s="181" t="e">
        <f t="shared" si="50"/>
        <v>#VALUE!</v>
      </c>
      <c r="I114" s="145" t="e">
        <f t="shared" si="51"/>
        <v>#VALUE!</v>
      </c>
      <c r="J114" s="145" t="e">
        <f t="shared" si="52"/>
        <v>#VALUE!</v>
      </c>
      <c r="K114" s="118"/>
      <c r="L114" s="187" t="e">
        <f t="shared" si="65"/>
        <v>#VALUE!</v>
      </c>
      <c r="M114" s="185" t="e">
        <f t="shared" si="72"/>
        <v>#VALUE!</v>
      </c>
      <c r="N114" s="145" t="e">
        <f t="shared" si="72"/>
        <v>#VALUE!</v>
      </c>
      <c r="O114" s="145" t="e">
        <f t="shared" si="72"/>
        <v>#VALUE!</v>
      </c>
      <c r="P114" s="145" t="e">
        <f t="shared" si="72"/>
        <v>#VALUE!</v>
      </c>
      <c r="Q114" s="145" t="e">
        <f t="shared" si="72"/>
        <v>#VALUE!</v>
      </c>
      <c r="R114" s="145" t="e">
        <f t="shared" si="72"/>
        <v>#VALUE!</v>
      </c>
      <c r="S114" s="145" t="e">
        <f t="shared" si="72"/>
        <v>#VALUE!</v>
      </c>
      <c r="T114" s="145" t="e">
        <f t="shared" si="72"/>
        <v>#VALUE!</v>
      </c>
      <c r="U114" s="145" t="e">
        <f t="shared" si="72"/>
        <v>#VALUE!</v>
      </c>
      <c r="V114" s="145" t="e">
        <f t="shared" si="72"/>
        <v>#VALUE!</v>
      </c>
      <c r="W114" s="145" t="e">
        <f t="shared" si="72"/>
        <v>#VALUE!</v>
      </c>
      <c r="X114" s="145" t="e">
        <f t="shared" si="72"/>
        <v>#VALUE!</v>
      </c>
      <c r="Y114" s="145" t="e">
        <f t="shared" si="72"/>
        <v>#VALUE!</v>
      </c>
      <c r="Z114" s="145" t="e">
        <f t="shared" si="72"/>
        <v>#VALUE!</v>
      </c>
      <c r="AA114" s="145" t="e">
        <f t="shared" si="72"/>
        <v>#VALUE!</v>
      </c>
      <c r="AB114" s="145" t="e">
        <f t="shared" si="68"/>
        <v>#VALUE!</v>
      </c>
      <c r="AC114" s="145" t="e">
        <f t="shared" si="68"/>
        <v>#VALUE!</v>
      </c>
      <c r="AD114" s="145" t="e">
        <f t="shared" si="68"/>
        <v>#VALUE!</v>
      </c>
      <c r="AE114" s="145" t="e">
        <f t="shared" si="68"/>
        <v>#VALUE!</v>
      </c>
      <c r="AF114" s="145" t="e">
        <f t="shared" si="68"/>
        <v>#VALUE!</v>
      </c>
      <c r="AG114" s="145" t="e">
        <f t="shared" si="68"/>
        <v>#VALUE!</v>
      </c>
      <c r="AH114" s="145" t="e">
        <f t="shared" si="68"/>
        <v>#VALUE!</v>
      </c>
      <c r="AI114" s="145" t="e">
        <f t="shared" si="68"/>
        <v>#VALUE!</v>
      </c>
      <c r="AJ114" s="145" t="e">
        <f t="shared" si="68"/>
        <v>#VALUE!</v>
      </c>
      <c r="AK114" s="145" t="e">
        <f t="shared" si="68"/>
        <v>#VALUE!</v>
      </c>
      <c r="AL114" s="145" t="e">
        <f t="shared" si="68"/>
        <v>#VALUE!</v>
      </c>
      <c r="AM114" s="145" t="e">
        <f t="shared" si="68"/>
        <v>#VALUE!</v>
      </c>
      <c r="AN114" s="145" t="e">
        <f t="shared" si="68"/>
        <v>#VALUE!</v>
      </c>
      <c r="AO114" s="145" t="e">
        <f t="shared" si="68"/>
        <v>#VALUE!</v>
      </c>
      <c r="AP114" s="145" t="e">
        <f t="shared" si="68"/>
        <v>#VALUE!</v>
      </c>
      <c r="AQ114" s="146"/>
      <c r="AR114" s="181" t="e">
        <f t="shared" si="69"/>
        <v>#VALUE!</v>
      </c>
      <c r="AS114" s="145" t="e">
        <f t="shared" si="54"/>
        <v>#VALUE!</v>
      </c>
      <c r="AT114" s="145" t="e">
        <f t="shared" si="55"/>
        <v>#VALUE!</v>
      </c>
      <c r="AU114" s="118"/>
      <c r="AV114" s="187" t="e">
        <f t="shared" si="66"/>
        <v>#VALUE!</v>
      </c>
      <c r="AW114" s="185" t="e">
        <f t="shared" si="73"/>
        <v>#VALUE!</v>
      </c>
      <c r="AX114" s="185" t="e">
        <f t="shared" si="73"/>
        <v>#VALUE!</v>
      </c>
      <c r="AY114" s="185" t="e">
        <f t="shared" si="73"/>
        <v>#VALUE!</v>
      </c>
      <c r="AZ114" s="185" t="e">
        <f t="shared" si="73"/>
        <v>#VALUE!</v>
      </c>
      <c r="BA114" s="185" t="e">
        <f t="shared" si="73"/>
        <v>#VALUE!</v>
      </c>
      <c r="BB114" s="185" t="e">
        <f t="shared" si="73"/>
        <v>#VALUE!</v>
      </c>
      <c r="BC114" s="185" t="e">
        <f t="shared" si="73"/>
        <v>#VALUE!</v>
      </c>
      <c r="BD114" s="185" t="e">
        <f t="shared" si="73"/>
        <v>#VALUE!</v>
      </c>
      <c r="BE114" s="185" t="e">
        <f t="shared" si="73"/>
        <v>#VALUE!</v>
      </c>
      <c r="BF114" s="146"/>
      <c r="BG114" s="181" t="e">
        <f t="shared" si="70"/>
        <v>#VALUE!</v>
      </c>
      <c r="BH114" s="145" t="e">
        <f t="shared" si="57"/>
        <v>#VALUE!</v>
      </c>
      <c r="BI114" s="145" t="e">
        <f t="shared" si="58"/>
        <v>#VALUE!</v>
      </c>
      <c r="BJ114" s="118"/>
      <c r="BK114" s="187" t="e">
        <f t="shared" si="67"/>
        <v>#VALUE!</v>
      </c>
      <c r="BL114" s="185" t="e">
        <f t="shared" si="71"/>
        <v>#VALUE!</v>
      </c>
      <c r="BM114" s="185" t="e">
        <f t="shared" si="71"/>
        <v>#VALUE!</v>
      </c>
      <c r="BN114" s="185" t="e">
        <f t="shared" si="71"/>
        <v>#VALUE!</v>
      </c>
      <c r="BO114" s="185" t="e">
        <f t="shared" si="71"/>
        <v>#VALUE!</v>
      </c>
      <c r="BP114" s="185" t="e">
        <f t="shared" si="71"/>
        <v>#VALUE!</v>
      </c>
      <c r="BQ114" s="185" t="e">
        <f t="shared" si="71"/>
        <v>#VALUE!</v>
      </c>
      <c r="BR114" s="185" t="e">
        <f t="shared" si="71"/>
        <v>#VALUE!</v>
      </c>
      <c r="BS114" s="185" t="e">
        <f t="shared" si="71"/>
        <v>#VALUE!</v>
      </c>
      <c r="BT114" s="185" t="e">
        <f t="shared" si="71"/>
        <v>#VALUE!</v>
      </c>
      <c r="BU114" s="119"/>
    </row>
    <row r="115" spans="1:73" ht="18" customHeight="1" x14ac:dyDescent="0.25">
      <c r="A115" s="117"/>
      <c r="B115" s="151" t="e">
        <f t="shared" si="64"/>
        <v>#VALUE!</v>
      </c>
      <c r="C115" s="118"/>
      <c r="D115" s="233" t="e">
        <f t="shared" si="47"/>
        <v>#VALUE!</v>
      </c>
      <c r="E115" s="233" t="e">
        <f t="shared" si="48"/>
        <v>#VALUE!</v>
      </c>
      <c r="F115" s="233" t="e">
        <f t="shared" si="49"/>
        <v>#VALUE!</v>
      </c>
      <c r="G115" s="118"/>
      <c r="H115" s="181" t="e">
        <f t="shared" si="50"/>
        <v>#VALUE!</v>
      </c>
      <c r="I115" s="145" t="e">
        <f t="shared" si="51"/>
        <v>#VALUE!</v>
      </c>
      <c r="J115" s="145" t="e">
        <f t="shared" si="52"/>
        <v>#VALUE!</v>
      </c>
      <c r="K115" s="118"/>
      <c r="L115" s="187" t="e">
        <f t="shared" si="65"/>
        <v>#VALUE!</v>
      </c>
      <c r="M115" s="185" t="e">
        <f t="shared" si="72"/>
        <v>#VALUE!</v>
      </c>
      <c r="N115" s="145" t="e">
        <f t="shared" si="72"/>
        <v>#VALUE!</v>
      </c>
      <c r="O115" s="145" t="e">
        <f t="shared" si="72"/>
        <v>#VALUE!</v>
      </c>
      <c r="P115" s="145" t="e">
        <f t="shared" si="72"/>
        <v>#VALUE!</v>
      </c>
      <c r="Q115" s="145" t="e">
        <f t="shared" si="72"/>
        <v>#VALUE!</v>
      </c>
      <c r="R115" s="145" t="e">
        <f t="shared" si="72"/>
        <v>#VALUE!</v>
      </c>
      <c r="S115" s="145" t="e">
        <f t="shared" si="72"/>
        <v>#VALUE!</v>
      </c>
      <c r="T115" s="145" t="e">
        <f t="shared" si="72"/>
        <v>#VALUE!</v>
      </c>
      <c r="U115" s="145" t="e">
        <f t="shared" si="72"/>
        <v>#VALUE!</v>
      </c>
      <c r="V115" s="145" t="e">
        <f t="shared" si="72"/>
        <v>#VALUE!</v>
      </c>
      <c r="W115" s="145" t="e">
        <f t="shared" si="72"/>
        <v>#VALUE!</v>
      </c>
      <c r="X115" s="145" t="e">
        <f t="shared" si="72"/>
        <v>#VALUE!</v>
      </c>
      <c r="Y115" s="145" t="e">
        <f t="shared" si="72"/>
        <v>#VALUE!</v>
      </c>
      <c r="Z115" s="145" t="e">
        <f t="shared" si="72"/>
        <v>#VALUE!</v>
      </c>
      <c r="AA115" s="145" t="e">
        <f t="shared" si="72"/>
        <v>#VALUE!</v>
      </c>
      <c r="AB115" s="145" t="e">
        <f t="shared" si="68"/>
        <v>#VALUE!</v>
      </c>
      <c r="AC115" s="145" t="e">
        <f t="shared" si="68"/>
        <v>#VALUE!</v>
      </c>
      <c r="AD115" s="145" t="e">
        <f t="shared" si="68"/>
        <v>#VALUE!</v>
      </c>
      <c r="AE115" s="145" t="e">
        <f t="shared" si="68"/>
        <v>#VALUE!</v>
      </c>
      <c r="AF115" s="145" t="e">
        <f t="shared" si="68"/>
        <v>#VALUE!</v>
      </c>
      <c r="AG115" s="145" t="e">
        <f t="shared" si="68"/>
        <v>#VALUE!</v>
      </c>
      <c r="AH115" s="145" t="e">
        <f t="shared" si="68"/>
        <v>#VALUE!</v>
      </c>
      <c r="AI115" s="145" t="e">
        <f t="shared" si="68"/>
        <v>#VALUE!</v>
      </c>
      <c r="AJ115" s="145" t="e">
        <f t="shared" si="68"/>
        <v>#VALUE!</v>
      </c>
      <c r="AK115" s="145" t="e">
        <f t="shared" si="68"/>
        <v>#VALUE!</v>
      </c>
      <c r="AL115" s="145" t="e">
        <f t="shared" si="68"/>
        <v>#VALUE!</v>
      </c>
      <c r="AM115" s="145" t="e">
        <f t="shared" si="68"/>
        <v>#VALUE!</v>
      </c>
      <c r="AN115" s="145" t="e">
        <f t="shared" si="68"/>
        <v>#VALUE!</v>
      </c>
      <c r="AO115" s="145" t="e">
        <f t="shared" si="68"/>
        <v>#VALUE!</v>
      </c>
      <c r="AP115" s="145" t="e">
        <f t="shared" si="68"/>
        <v>#VALUE!</v>
      </c>
      <c r="AQ115" s="146"/>
      <c r="AR115" s="181" t="e">
        <f t="shared" si="69"/>
        <v>#VALUE!</v>
      </c>
      <c r="AS115" s="145" t="e">
        <f t="shared" si="54"/>
        <v>#VALUE!</v>
      </c>
      <c r="AT115" s="145" t="e">
        <f t="shared" si="55"/>
        <v>#VALUE!</v>
      </c>
      <c r="AU115" s="118"/>
      <c r="AV115" s="187" t="e">
        <f t="shared" si="66"/>
        <v>#VALUE!</v>
      </c>
      <c r="AW115" s="185" t="e">
        <f t="shared" si="73"/>
        <v>#VALUE!</v>
      </c>
      <c r="AX115" s="185" t="e">
        <f t="shared" si="73"/>
        <v>#VALUE!</v>
      </c>
      <c r="AY115" s="185" t="e">
        <f t="shared" si="73"/>
        <v>#VALUE!</v>
      </c>
      <c r="AZ115" s="185" t="e">
        <f t="shared" si="73"/>
        <v>#VALUE!</v>
      </c>
      <c r="BA115" s="185" t="e">
        <f t="shared" si="73"/>
        <v>#VALUE!</v>
      </c>
      <c r="BB115" s="185" t="e">
        <f t="shared" si="73"/>
        <v>#VALUE!</v>
      </c>
      <c r="BC115" s="185" t="e">
        <f t="shared" si="73"/>
        <v>#VALUE!</v>
      </c>
      <c r="BD115" s="185" t="e">
        <f t="shared" si="73"/>
        <v>#VALUE!</v>
      </c>
      <c r="BE115" s="185" t="e">
        <f t="shared" si="73"/>
        <v>#VALUE!</v>
      </c>
      <c r="BF115" s="146"/>
      <c r="BG115" s="181" t="e">
        <f t="shared" si="70"/>
        <v>#VALUE!</v>
      </c>
      <c r="BH115" s="145" t="e">
        <f t="shared" si="57"/>
        <v>#VALUE!</v>
      </c>
      <c r="BI115" s="145" t="e">
        <f t="shared" si="58"/>
        <v>#VALUE!</v>
      </c>
      <c r="BJ115" s="118"/>
      <c r="BK115" s="187" t="e">
        <f t="shared" si="67"/>
        <v>#VALUE!</v>
      </c>
      <c r="BL115" s="185" t="e">
        <f t="shared" si="71"/>
        <v>#VALUE!</v>
      </c>
      <c r="BM115" s="185" t="e">
        <f t="shared" si="71"/>
        <v>#VALUE!</v>
      </c>
      <c r="BN115" s="185" t="e">
        <f t="shared" si="71"/>
        <v>#VALUE!</v>
      </c>
      <c r="BO115" s="185" t="e">
        <f t="shared" si="71"/>
        <v>#VALUE!</v>
      </c>
      <c r="BP115" s="185" t="e">
        <f t="shared" si="71"/>
        <v>#VALUE!</v>
      </c>
      <c r="BQ115" s="185" t="e">
        <f t="shared" si="71"/>
        <v>#VALUE!</v>
      </c>
      <c r="BR115" s="185" t="e">
        <f t="shared" si="71"/>
        <v>#VALUE!</v>
      </c>
      <c r="BS115" s="185" t="e">
        <f t="shared" si="71"/>
        <v>#VALUE!</v>
      </c>
      <c r="BT115" s="185" t="e">
        <f t="shared" si="71"/>
        <v>#VALUE!</v>
      </c>
      <c r="BU115" s="119"/>
    </row>
    <row r="116" spans="1:73" ht="18" customHeight="1" x14ac:dyDescent="0.25">
      <c r="A116" s="117"/>
      <c r="B116" s="151" t="e">
        <f t="shared" si="64"/>
        <v>#VALUE!</v>
      </c>
      <c r="C116" s="118"/>
      <c r="D116" s="233" t="e">
        <f t="shared" si="47"/>
        <v>#VALUE!</v>
      </c>
      <c r="E116" s="233" t="e">
        <f t="shared" si="48"/>
        <v>#VALUE!</v>
      </c>
      <c r="F116" s="233" t="e">
        <f t="shared" si="49"/>
        <v>#VALUE!</v>
      </c>
      <c r="G116" s="118"/>
      <c r="H116" s="181" t="e">
        <f t="shared" si="50"/>
        <v>#VALUE!</v>
      </c>
      <c r="I116" s="145" t="e">
        <f t="shared" si="51"/>
        <v>#VALUE!</v>
      </c>
      <c r="J116" s="145" t="e">
        <f t="shared" si="52"/>
        <v>#VALUE!</v>
      </c>
      <c r="K116" s="118"/>
      <c r="L116" s="187" t="e">
        <f t="shared" si="65"/>
        <v>#VALUE!</v>
      </c>
      <c r="M116" s="185" t="e">
        <f t="shared" si="72"/>
        <v>#VALUE!</v>
      </c>
      <c r="N116" s="145" t="e">
        <f t="shared" si="72"/>
        <v>#VALUE!</v>
      </c>
      <c r="O116" s="145" t="e">
        <f t="shared" si="72"/>
        <v>#VALUE!</v>
      </c>
      <c r="P116" s="145" t="e">
        <f t="shared" si="72"/>
        <v>#VALUE!</v>
      </c>
      <c r="Q116" s="145" t="e">
        <f t="shared" si="72"/>
        <v>#VALUE!</v>
      </c>
      <c r="R116" s="145" t="e">
        <f t="shared" si="72"/>
        <v>#VALUE!</v>
      </c>
      <c r="S116" s="145" t="e">
        <f t="shared" si="72"/>
        <v>#VALUE!</v>
      </c>
      <c r="T116" s="145" t="e">
        <f t="shared" si="72"/>
        <v>#VALUE!</v>
      </c>
      <c r="U116" s="145" t="e">
        <f t="shared" si="72"/>
        <v>#VALUE!</v>
      </c>
      <c r="V116" s="145" t="e">
        <f t="shared" si="72"/>
        <v>#VALUE!</v>
      </c>
      <c r="W116" s="145" t="e">
        <f t="shared" si="72"/>
        <v>#VALUE!</v>
      </c>
      <c r="X116" s="145" t="e">
        <f t="shared" si="72"/>
        <v>#VALUE!</v>
      </c>
      <c r="Y116" s="145" t="e">
        <f t="shared" si="72"/>
        <v>#VALUE!</v>
      </c>
      <c r="Z116" s="145" t="e">
        <f t="shared" si="72"/>
        <v>#VALUE!</v>
      </c>
      <c r="AA116" s="145" t="e">
        <f t="shared" si="72"/>
        <v>#VALUE!</v>
      </c>
      <c r="AB116" s="145" t="e">
        <f t="shared" si="68"/>
        <v>#VALUE!</v>
      </c>
      <c r="AC116" s="145" t="e">
        <f t="shared" si="68"/>
        <v>#VALUE!</v>
      </c>
      <c r="AD116" s="145" t="e">
        <f t="shared" si="68"/>
        <v>#VALUE!</v>
      </c>
      <c r="AE116" s="145" t="e">
        <f t="shared" si="68"/>
        <v>#VALUE!</v>
      </c>
      <c r="AF116" s="145" t="e">
        <f t="shared" si="68"/>
        <v>#VALUE!</v>
      </c>
      <c r="AG116" s="145" t="e">
        <f t="shared" si="68"/>
        <v>#VALUE!</v>
      </c>
      <c r="AH116" s="145" t="e">
        <f t="shared" si="68"/>
        <v>#VALUE!</v>
      </c>
      <c r="AI116" s="145" t="e">
        <f t="shared" si="68"/>
        <v>#VALUE!</v>
      </c>
      <c r="AJ116" s="145" t="e">
        <f t="shared" si="68"/>
        <v>#VALUE!</v>
      </c>
      <c r="AK116" s="145" t="e">
        <f t="shared" si="68"/>
        <v>#VALUE!</v>
      </c>
      <c r="AL116" s="145" t="e">
        <f t="shared" si="68"/>
        <v>#VALUE!</v>
      </c>
      <c r="AM116" s="145" t="e">
        <f t="shared" si="68"/>
        <v>#VALUE!</v>
      </c>
      <c r="AN116" s="145" t="e">
        <f t="shared" si="68"/>
        <v>#VALUE!</v>
      </c>
      <c r="AO116" s="145" t="e">
        <f t="shared" si="68"/>
        <v>#VALUE!</v>
      </c>
      <c r="AP116" s="145" t="e">
        <f t="shared" si="68"/>
        <v>#VALUE!</v>
      </c>
      <c r="AQ116" s="146"/>
      <c r="AR116" s="181" t="e">
        <f t="shared" si="69"/>
        <v>#VALUE!</v>
      </c>
      <c r="AS116" s="145" t="e">
        <f t="shared" si="54"/>
        <v>#VALUE!</v>
      </c>
      <c r="AT116" s="145" t="e">
        <f t="shared" si="55"/>
        <v>#VALUE!</v>
      </c>
      <c r="AU116" s="118"/>
      <c r="AV116" s="187" t="e">
        <f t="shared" si="66"/>
        <v>#VALUE!</v>
      </c>
      <c r="AW116" s="185" t="e">
        <f t="shared" si="73"/>
        <v>#VALUE!</v>
      </c>
      <c r="AX116" s="185" t="e">
        <f t="shared" si="73"/>
        <v>#VALUE!</v>
      </c>
      <c r="AY116" s="185" t="e">
        <f t="shared" si="73"/>
        <v>#VALUE!</v>
      </c>
      <c r="AZ116" s="185" t="e">
        <f t="shared" si="73"/>
        <v>#VALUE!</v>
      </c>
      <c r="BA116" s="185" t="e">
        <f t="shared" si="73"/>
        <v>#VALUE!</v>
      </c>
      <c r="BB116" s="185" t="e">
        <f t="shared" si="73"/>
        <v>#VALUE!</v>
      </c>
      <c r="BC116" s="185" t="e">
        <f t="shared" si="73"/>
        <v>#VALUE!</v>
      </c>
      <c r="BD116" s="185" t="e">
        <f t="shared" si="73"/>
        <v>#VALUE!</v>
      </c>
      <c r="BE116" s="185" t="e">
        <f t="shared" si="73"/>
        <v>#VALUE!</v>
      </c>
      <c r="BF116" s="146"/>
      <c r="BG116" s="181" t="e">
        <f t="shared" si="70"/>
        <v>#VALUE!</v>
      </c>
      <c r="BH116" s="145" t="e">
        <f t="shared" si="57"/>
        <v>#VALUE!</v>
      </c>
      <c r="BI116" s="145" t="e">
        <f t="shared" si="58"/>
        <v>#VALUE!</v>
      </c>
      <c r="BJ116" s="118"/>
      <c r="BK116" s="187" t="e">
        <f t="shared" si="67"/>
        <v>#VALUE!</v>
      </c>
      <c r="BL116" s="185" t="e">
        <f t="shared" si="71"/>
        <v>#VALUE!</v>
      </c>
      <c r="BM116" s="185" t="e">
        <f t="shared" si="71"/>
        <v>#VALUE!</v>
      </c>
      <c r="BN116" s="185" t="e">
        <f t="shared" si="71"/>
        <v>#VALUE!</v>
      </c>
      <c r="BO116" s="185" t="e">
        <f t="shared" si="71"/>
        <v>#VALUE!</v>
      </c>
      <c r="BP116" s="185" t="e">
        <f t="shared" si="71"/>
        <v>#VALUE!</v>
      </c>
      <c r="BQ116" s="185" t="e">
        <f t="shared" si="71"/>
        <v>#VALUE!</v>
      </c>
      <c r="BR116" s="185" t="e">
        <f t="shared" si="71"/>
        <v>#VALUE!</v>
      </c>
      <c r="BS116" s="185" t="e">
        <f t="shared" si="71"/>
        <v>#VALUE!</v>
      </c>
      <c r="BT116" s="185" t="e">
        <f t="shared" si="71"/>
        <v>#VALUE!</v>
      </c>
      <c r="BU116" s="119"/>
    </row>
    <row r="117" spans="1:73" ht="18" customHeight="1" x14ac:dyDescent="0.25">
      <c r="A117" s="117"/>
      <c r="B117" s="151" t="e">
        <f>DATE(YEAR(B116),MONTH(B116)+1,DAY(B116))</f>
        <v>#VALUE!</v>
      </c>
      <c r="C117" s="118"/>
      <c r="D117" s="233" t="e">
        <f t="shared" si="47"/>
        <v>#VALUE!</v>
      </c>
      <c r="E117" s="233" t="e">
        <f t="shared" si="48"/>
        <v>#VALUE!</v>
      </c>
      <c r="F117" s="233" t="e">
        <f t="shared" si="49"/>
        <v>#VALUE!</v>
      </c>
      <c r="G117" s="118"/>
      <c r="H117" s="181" t="e">
        <f t="shared" si="50"/>
        <v>#VALUE!</v>
      </c>
      <c r="I117" s="145" t="e">
        <f t="shared" si="51"/>
        <v>#VALUE!</v>
      </c>
      <c r="J117" s="145" t="e">
        <f t="shared" si="52"/>
        <v>#VALUE!</v>
      </c>
      <c r="K117" s="118"/>
      <c r="L117" s="187" t="e">
        <f t="shared" si="65"/>
        <v>#VALUE!</v>
      </c>
      <c r="M117" s="185" t="e">
        <f t="shared" si="72"/>
        <v>#VALUE!</v>
      </c>
      <c r="N117" s="145" t="e">
        <f t="shared" si="72"/>
        <v>#VALUE!</v>
      </c>
      <c r="O117" s="145" t="e">
        <f t="shared" si="72"/>
        <v>#VALUE!</v>
      </c>
      <c r="P117" s="145" t="e">
        <f t="shared" si="72"/>
        <v>#VALUE!</v>
      </c>
      <c r="Q117" s="145" t="e">
        <f t="shared" si="72"/>
        <v>#VALUE!</v>
      </c>
      <c r="R117" s="145" t="e">
        <f t="shared" si="72"/>
        <v>#VALUE!</v>
      </c>
      <c r="S117" s="145" t="e">
        <f t="shared" si="72"/>
        <v>#VALUE!</v>
      </c>
      <c r="T117" s="145" t="e">
        <f t="shared" si="72"/>
        <v>#VALUE!</v>
      </c>
      <c r="U117" s="145" t="e">
        <f t="shared" si="72"/>
        <v>#VALUE!</v>
      </c>
      <c r="V117" s="145" t="e">
        <f t="shared" si="72"/>
        <v>#VALUE!</v>
      </c>
      <c r="W117" s="145" t="e">
        <f t="shared" si="72"/>
        <v>#VALUE!</v>
      </c>
      <c r="X117" s="145" t="e">
        <f t="shared" si="72"/>
        <v>#VALUE!</v>
      </c>
      <c r="Y117" s="145" t="e">
        <f t="shared" si="72"/>
        <v>#VALUE!</v>
      </c>
      <c r="Z117" s="145" t="e">
        <f t="shared" si="72"/>
        <v>#VALUE!</v>
      </c>
      <c r="AA117" s="145" t="e">
        <f t="shared" si="72"/>
        <v>#VALUE!</v>
      </c>
      <c r="AB117" s="145" t="e">
        <f t="shared" si="68"/>
        <v>#VALUE!</v>
      </c>
      <c r="AC117" s="145" t="e">
        <f t="shared" si="68"/>
        <v>#VALUE!</v>
      </c>
      <c r="AD117" s="145" t="e">
        <f t="shared" si="68"/>
        <v>#VALUE!</v>
      </c>
      <c r="AE117" s="145" t="e">
        <f t="shared" si="68"/>
        <v>#VALUE!</v>
      </c>
      <c r="AF117" s="145" t="e">
        <f t="shared" si="68"/>
        <v>#VALUE!</v>
      </c>
      <c r="AG117" s="145" t="e">
        <f t="shared" si="68"/>
        <v>#VALUE!</v>
      </c>
      <c r="AH117" s="145" t="e">
        <f t="shared" si="68"/>
        <v>#VALUE!</v>
      </c>
      <c r="AI117" s="145" t="e">
        <f t="shared" si="68"/>
        <v>#VALUE!</v>
      </c>
      <c r="AJ117" s="145" t="e">
        <f t="shared" si="68"/>
        <v>#VALUE!</v>
      </c>
      <c r="AK117" s="145" t="e">
        <f t="shared" si="68"/>
        <v>#VALUE!</v>
      </c>
      <c r="AL117" s="145" t="e">
        <f t="shared" si="68"/>
        <v>#VALUE!</v>
      </c>
      <c r="AM117" s="145" t="e">
        <f t="shared" si="68"/>
        <v>#VALUE!</v>
      </c>
      <c r="AN117" s="145" t="e">
        <f t="shared" si="68"/>
        <v>#VALUE!</v>
      </c>
      <c r="AO117" s="145" t="e">
        <f t="shared" si="68"/>
        <v>#VALUE!</v>
      </c>
      <c r="AP117" s="145" t="e">
        <f t="shared" si="68"/>
        <v>#VALUE!</v>
      </c>
      <c r="AQ117" s="146"/>
      <c r="AR117" s="181" t="e">
        <f t="shared" si="69"/>
        <v>#VALUE!</v>
      </c>
      <c r="AS117" s="145" t="e">
        <f t="shared" si="54"/>
        <v>#VALUE!</v>
      </c>
      <c r="AT117" s="145" t="e">
        <f t="shared" si="55"/>
        <v>#VALUE!</v>
      </c>
      <c r="AU117" s="118"/>
      <c r="AV117" s="187" t="e">
        <f t="shared" si="66"/>
        <v>#VALUE!</v>
      </c>
      <c r="AW117" s="185" t="e">
        <f t="shared" si="73"/>
        <v>#VALUE!</v>
      </c>
      <c r="AX117" s="185" t="e">
        <f t="shared" si="73"/>
        <v>#VALUE!</v>
      </c>
      <c r="AY117" s="185" t="e">
        <f t="shared" si="73"/>
        <v>#VALUE!</v>
      </c>
      <c r="AZ117" s="185" t="e">
        <f t="shared" si="73"/>
        <v>#VALUE!</v>
      </c>
      <c r="BA117" s="185" t="e">
        <f t="shared" si="73"/>
        <v>#VALUE!</v>
      </c>
      <c r="BB117" s="185" t="e">
        <f t="shared" si="73"/>
        <v>#VALUE!</v>
      </c>
      <c r="BC117" s="185" t="e">
        <f t="shared" si="73"/>
        <v>#VALUE!</v>
      </c>
      <c r="BD117" s="185" t="e">
        <f t="shared" si="73"/>
        <v>#VALUE!</v>
      </c>
      <c r="BE117" s="185" t="e">
        <f t="shared" si="73"/>
        <v>#VALUE!</v>
      </c>
      <c r="BF117" s="146"/>
      <c r="BG117" s="181" t="e">
        <f t="shared" si="70"/>
        <v>#VALUE!</v>
      </c>
      <c r="BH117" s="145" t="e">
        <f t="shared" si="57"/>
        <v>#VALUE!</v>
      </c>
      <c r="BI117" s="145" t="e">
        <f t="shared" si="58"/>
        <v>#VALUE!</v>
      </c>
      <c r="BJ117" s="118"/>
      <c r="BK117" s="187" t="e">
        <f t="shared" si="67"/>
        <v>#VALUE!</v>
      </c>
      <c r="BL117" s="185" t="e">
        <f t="shared" si="71"/>
        <v>#VALUE!</v>
      </c>
      <c r="BM117" s="185" t="e">
        <f t="shared" si="71"/>
        <v>#VALUE!</v>
      </c>
      <c r="BN117" s="185" t="e">
        <f t="shared" si="71"/>
        <v>#VALUE!</v>
      </c>
      <c r="BO117" s="185" t="e">
        <f t="shared" si="71"/>
        <v>#VALUE!</v>
      </c>
      <c r="BP117" s="185" t="e">
        <f t="shared" si="71"/>
        <v>#VALUE!</v>
      </c>
      <c r="BQ117" s="185" t="e">
        <f t="shared" si="71"/>
        <v>#VALUE!</v>
      </c>
      <c r="BR117" s="185" t="e">
        <f t="shared" si="71"/>
        <v>#VALUE!</v>
      </c>
      <c r="BS117" s="185" t="e">
        <f t="shared" si="71"/>
        <v>#VALUE!</v>
      </c>
      <c r="BT117" s="185" t="e">
        <f t="shared" si="71"/>
        <v>#VALUE!</v>
      </c>
      <c r="BU117" s="119"/>
    </row>
    <row r="118" spans="1:73" ht="18" customHeight="1" x14ac:dyDescent="0.25">
      <c r="A118" s="117"/>
      <c r="B118" s="151" t="e">
        <f>DATE(YEAR(B117),MONTH(B117)+1,DAY(B117))</f>
        <v>#VALUE!</v>
      </c>
      <c r="C118" s="118"/>
      <c r="D118" s="233" t="e">
        <f t="shared" si="47"/>
        <v>#VALUE!</v>
      </c>
      <c r="E118" s="233" t="e">
        <f t="shared" si="48"/>
        <v>#VALUE!</v>
      </c>
      <c r="F118" s="233" t="e">
        <f t="shared" si="49"/>
        <v>#VALUE!</v>
      </c>
      <c r="G118" s="118"/>
      <c r="H118" s="181" t="e">
        <f t="shared" si="50"/>
        <v>#VALUE!</v>
      </c>
      <c r="I118" s="145" t="e">
        <f t="shared" si="51"/>
        <v>#VALUE!</v>
      </c>
      <c r="J118" s="145" t="e">
        <f t="shared" si="52"/>
        <v>#VALUE!</v>
      </c>
      <c r="K118" s="118"/>
      <c r="L118" s="187" t="e">
        <f t="shared" si="65"/>
        <v>#VALUE!</v>
      </c>
      <c r="M118" s="185" t="e">
        <f t="shared" si="72"/>
        <v>#VALUE!</v>
      </c>
      <c r="N118" s="145" t="e">
        <f t="shared" si="72"/>
        <v>#VALUE!</v>
      </c>
      <c r="O118" s="145" t="e">
        <f t="shared" si="72"/>
        <v>#VALUE!</v>
      </c>
      <c r="P118" s="145" t="e">
        <f t="shared" si="72"/>
        <v>#VALUE!</v>
      </c>
      <c r="Q118" s="145" t="e">
        <f t="shared" si="72"/>
        <v>#VALUE!</v>
      </c>
      <c r="R118" s="145" t="e">
        <f t="shared" si="72"/>
        <v>#VALUE!</v>
      </c>
      <c r="S118" s="145" t="e">
        <f t="shared" si="72"/>
        <v>#VALUE!</v>
      </c>
      <c r="T118" s="145" t="e">
        <f t="shared" si="72"/>
        <v>#VALUE!</v>
      </c>
      <c r="U118" s="145" t="e">
        <f t="shared" si="72"/>
        <v>#VALUE!</v>
      </c>
      <c r="V118" s="145" t="e">
        <f t="shared" si="72"/>
        <v>#VALUE!</v>
      </c>
      <c r="W118" s="145" t="e">
        <f t="shared" si="72"/>
        <v>#VALUE!</v>
      </c>
      <c r="X118" s="145" t="e">
        <f t="shared" si="72"/>
        <v>#VALUE!</v>
      </c>
      <c r="Y118" s="145" t="e">
        <f t="shared" si="72"/>
        <v>#VALUE!</v>
      </c>
      <c r="Z118" s="145" t="e">
        <f t="shared" si="72"/>
        <v>#VALUE!</v>
      </c>
      <c r="AA118" s="145" t="e">
        <f t="shared" si="72"/>
        <v>#VALUE!</v>
      </c>
      <c r="AB118" s="145" t="e">
        <f t="shared" si="68"/>
        <v>#VALUE!</v>
      </c>
      <c r="AC118" s="145" t="e">
        <f t="shared" si="68"/>
        <v>#VALUE!</v>
      </c>
      <c r="AD118" s="145" t="e">
        <f t="shared" si="68"/>
        <v>#VALUE!</v>
      </c>
      <c r="AE118" s="145" t="e">
        <f t="shared" si="68"/>
        <v>#VALUE!</v>
      </c>
      <c r="AF118" s="145" t="e">
        <f t="shared" si="68"/>
        <v>#VALUE!</v>
      </c>
      <c r="AG118" s="145" t="e">
        <f t="shared" si="68"/>
        <v>#VALUE!</v>
      </c>
      <c r="AH118" s="145" t="e">
        <f t="shared" si="68"/>
        <v>#VALUE!</v>
      </c>
      <c r="AI118" s="145" t="e">
        <f t="shared" si="68"/>
        <v>#VALUE!</v>
      </c>
      <c r="AJ118" s="145" t="e">
        <f t="shared" si="68"/>
        <v>#VALUE!</v>
      </c>
      <c r="AK118" s="145" t="e">
        <f t="shared" si="68"/>
        <v>#VALUE!</v>
      </c>
      <c r="AL118" s="145" t="e">
        <f t="shared" si="68"/>
        <v>#VALUE!</v>
      </c>
      <c r="AM118" s="145" t="e">
        <f t="shared" si="68"/>
        <v>#VALUE!</v>
      </c>
      <c r="AN118" s="145" t="e">
        <f t="shared" si="68"/>
        <v>#VALUE!</v>
      </c>
      <c r="AO118" s="145" t="e">
        <f t="shared" si="68"/>
        <v>#VALUE!</v>
      </c>
      <c r="AP118" s="145" t="e">
        <f t="shared" si="68"/>
        <v>#VALUE!</v>
      </c>
      <c r="AQ118" s="146"/>
      <c r="AR118" s="181" t="e">
        <f t="shared" si="69"/>
        <v>#VALUE!</v>
      </c>
      <c r="AS118" s="145" t="e">
        <f t="shared" si="54"/>
        <v>#VALUE!</v>
      </c>
      <c r="AT118" s="145" t="e">
        <f t="shared" si="55"/>
        <v>#VALUE!</v>
      </c>
      <c r="AU118" s="118"/>
      <c r="AV118" s="187" t="e">
        <f t="shared" si="66"/>
        <v>#VALUE!</v>
      </c>
      <c r="AW118" s="185" t="e">
        <f t="shared" si="73"/>
        <v>#VALUE!</v>
      </c>
      <c r="AX118" s="185" t="e">
        <f t="shared" si="73"/>
        <v>#VALUE!</v>
      </c>
      <c r="AY118" s="185" t="e">
        <f t="shared" si="73"/>
        <v>#VALUE!</v>
      </c>
      <c r="AZ118" s="185" t="e">
        <f t="shared" si="73"/>
        <v>#VALUE!</v>
      </c>
      <c r="BA118" s="185" t="e">
        <f t="shared" si="73"/>
        <v>#VALUE!</v>
      </c>
      <c r="BB118" s="185" t="e">
        <f t="shared" si="73"/>
        <v>#VALUE!</v>
      </c>
      <c r="BC118" s="185" t="e">
        <f t="shared" si="73"/>
        <v>#VALUE!</v>
      </c>
      <c r="BD118" s="185" t="e">
        <f t="shared" si="73"/>
        <v>#VALUE!</v>
      </c>
      <c r="BE118" s="185" t="e">
        <f t="shared" si="73"/>
        <v>#VALUE!</v>
      </c>
      <c r="BF118" s="146"/>
      <c r="BG118" s="181" t="e">
        <f t="shared" si="70"/>
        <v>#VALUE!</v>
      </c>
      <c r="BH118" s="145" t="e">
        <f t="shared" si="57"/>
        <v>#VALUE!</v>
      </c>
      <c r="BI118" s="145" t="e">
        <f t="shared" si="58"/>
        <v>#VALUE!</v>
      </c>
      <c r="BJ118" s="118"/>
      <c r="BK118" s="187" t="e">
        <f t="shared" si="67"/>
        <v>#VALUE!</v>
      </c>
      <c r="BL118" s="185" t="e">
        <f t="shared" si="71"/>
        <v>#VALUE!</v>
      </c>
      <c r="BM118" s="185" t="e">
        <f t="shared" si="71"/>
        <v>#VALUE!</v>
      </c>
      <c r="BN118" s="185" t="e">
        <f t="shared" si="71"/>
        <v>#VALUE!</v>
      </c>
      <c r="BO118" s="185" t="e">
        <f t="shared" si="71"/>
        <v>#VALUE!</v>
      </c>
      <c r="BP118" s="185" t="e">
        <f t="shared" si="71"/>
        <v>#VALUE!</v>
      </c>
      <c r="BQ118" s="185" t="e">
        <f t="shared" si="71"/>
        <v>#VALUE!</v>
      </c>
      <c r="BR118" s="185" t="e">
        <f t="shared" si="71"/>
        <v>#VALUE!</v>
      </c>
      <c r="BS118" s="185" t="e">
        <f t="shared" si="71"/>
        <v>#VALUE!</v>
      </c>
      <c r="BT118" s="185" t="e">
        <f t="shared" si="71"/>
        <v>#VALUE!</v>
      </c>
      <c r="BU118" s="119"/>
    </row>
    <row r="119" spans="1:73" ht="18" customHeight="1" x14ac:dyDescent="0.25">
      <c r="A119" s="117"/>
      <c r="B119" s="151" t="e">
        <f t="shared" ref="B119:B134" si="74">DATE(YEAR(B118),MONTH(B118)+1,DAY(B118))</f>
        <v>#VALUE!</v>
      </c>
      <c r="C119" s="118"/>
      <c r="D119" s="233" t="e">
        <f t="shared" si="47"/>
        <v>#VALUE!</v>
      </c>
      <c r="E119" s="233" t="e">
        <f t="shared" si="48"/>
        <v>#VALUE!</v>
      </c>
      <c r="F119" s="233" t="e">
        <f t="shared" si="49"/>
        <v>#VALUE!</v>
      </c>
      <c r="G119" s="118"/>
      <c r="H119" s="181" t="e">
        <f t="shared" si="50"/>
        <v>#VALUE!</v>
      </c>
      <c r="I119" s="145" t="e">
        <f t="shared" si="51"/>
        <v>#VALUE!</v>
      </c>
      <c r="J119" s="145" t="e">
        <f t="shared" si="52"/>
        <v>#VALUE!</v>
      </c>
      <c r="K119" s="118"/>
      <c r="L119" s="187" t="e">
        <f t="shared" si="65"/>
        <v>#VALUE!</v>
      </c>
      <c r="M119" s="185" t="e">
        <f t="shared" si="72"/>
        <v>#VALUE!</v>
      </c>
      <c r="N119" s="145" t="e">
        <f t="shared" si="72"/>
        <v>#VALUE!</v>
      </c>
      <c r="O119" s="145" t="e">
        <f t="shared" si="72"/>
        <v>#VALUE!</v>
      </c>
      <c r="P119" s="145" t="e">
        <f t="shared" si="72"/>
        <v>#VALUE!</v>
      </c>
      <c r="Q119" s="145" t="e">
        <f t="shared" si="72"/>
        <v>#VALUE!</v>
      </c>
      <c r="R119" s="145" t="e">
        <f t="shared" si="72"/>
        <v>#VALUE!</v>
      </c>
      <c r="S119" s="145" t="e">
        <f t="shared" si="72"/>
        <v>#VALUE!</v>
      </c>
      <c r="T119" s="145" t="e">
        <f t="shared" si="72"/>
        <v>#VALUE!</v>
      </c>
      <c r="U119" s="145" t="e">
        <f t="shared" si="72"/>
        <v>#VALUE!</v>
      </c>
      <c r="V119" s="145" t="e">
        <f t="shared" si="72"/>
        <v>#VALUE!</v>
      </c>
      <c r="W119" s="145" t="e">
        <f t="shared" si="72"/>
        <v>#VALUE!</v>
      </c>
      <c r="X119" s="145" t="e">
        <f t="shared" si="72"/>
        <v>#VALUE!</v>
      </c>
      <c r="Y119" s="145" t="e">
        <f t="shared" si="72"/>
        <v>#VALUE!</v>
      </c>
      <c r="Z119" s="145" t="e">
        <f t="shared" si="72"/>
        <v>#VALUE!</v>
      </c>
      <c r="AA119" s="145" t="e">
        <f t="shared" si="72"/>
        <v>#VALUE!</v>
      </c>
      <c r="AB119" s="145" t="e">
        <f t="shared" si="68"/>
        <v>#VALUE!</v>
      </c>
      <c r="AC119" s="145" t="e">
        <f t="shared" si="68"/>
        <v>#VALUE!</v>
      </c>
      <c r="AD119" s="145" t="e">
        <f t="shared" si="68"/>
        <v>#VALUE!</v>
      </c>
      <c r="AE119" s="145" t="e">
        <f t="shared" si="68"/>
        <v>#VALUE!</v>
      </c>
      <c r="AF119" s="145" t="e">
        <f t="shared" si="68"/>
        <v>#VALUE!</v>
      </c>
      <c r="AG119" s="145" t="e">
        <f t="shared" si="68"/>
        <v>#VALUE!</v>
      </c>
      <c r="AH119" s="145" t="e">
        <f t="shared" si="68"/>
        <v>#VALUE!</v>
      </c>
      <c r="AI119" s="145" t="e">
        <f t="shared" si="68"/>
        <v>#VALUE!</v>
      </c>
      <c r="AJ119" s="145" t="e">
        <f t="shared" si="68"/>
        <v>#VALUE!</v>
      </c>
      <c r="AK119" s="145" t="e">
        <f t="shared" si="68"/>
        <v>#VALUE!</v>
      </c>
      <c r="AL119" s="145" t="e">
        <f t="shared" si="68"/>
        <v>#VALUE!</v>
      </c>
      <c r="AM119" s="145" t="e">
        <f t="shared" si="68"/>
        <v>#VALUE!</v>
      </c>
      <c r="AN119" s="145" t="e">
        <f t="shared" si="68"/>
        <v>#VALUE!</v>
      </c>
      <c r="AO119" s="145" t="e">
        <f t="shared" si="68"/>
        <v>#VALUE!</v>
      </c>
      <c r="AP119" s="145" t="e">
        <f t="shared" si="68"/>
        <v>#VALUE!</v>
      </c>
      <c r="AQ119" s="146"/>
      <c r="AR119" s="181" t="e">
        <f t="shared" si="69"/>
        <v>#VALUE!</v>
      </c>
      <c r="AS119" s="145" t="e">
        <f t="shared" si="54"/>
        <v>#VALUE!</v>
      </c>
      <c r="AT119" s="145" t="e">
        <f t="shared" si="55"/>
        <v>#VALUE!</v>
      </c>
      <c r="AU119" s="118"/>
      <c r="AV119" s="187" t="e">
        <f t="shared" si="66"/>
        <v>#VALUE!</v>
      </c>
      <c r="AW119" s="185" t="e">
        <f t="shared" si="73"/>
        <v>#VALUE!</v>
      </c>
      <c r="AX119" s="185" t="e">
        <f t="shared" si="73"/>
        <v>#VALUE!</v>
      </c>
      <c r="AY119" s="185" t="e">
        <f t="shared" si="73"/>
        <v>#VALUE!</v>
      </c>
      <c r="AZ119" s="185" t="e">
        <f t="shared" si="73"/>
        <v>#VALUE!</v>
      </c>
      <c r="BA119" s="185" t="e">
        <f t="shared" si="73"/>
        <v>#VALUE!</v>
      </c>
      <c r="BB119" s="185" t="e">
        <f t="shared" si="73"/>
        <v>#VALUE!</v>
      </c>
      <c r="BC119" s="185" t="e">
        <f t="shared" si="73"/>
        <v>#VALUE!</v>
      </c>
      <c r="BD119" s="185" t="e">
        <f t="shared" si="73"/>
        <v>#VALUE!</v>
      </c>
      <c r="BE119" s="185" t="e">
        <f t="shared" si="73"/>
        <v>#VALUE!</v>
      </c>
      <c r="BF119" s="146"/>
      <c r="BG119" s="181" t="e">
        <f t="shared" si="70"/>
        <v>#VALUE!</v>
      </c>
      <c r="BH119" s="145" t="e">
        <f t="shared" si="57"/>
        <v>#VALUE!</v>
      </c>
      <c r="BI119" s="145" t="e">
        <f t="shared" si="58"/>
        <v>#VALUE!</v>
      </c>
      <c r="BJ119" s="118"/>
      <c r="BK119" s="187" t="e">
        <f t="shared" si="67"/>
        <v>#VALUE!</v>
      </c>
      <c r="BL119" s="185" t="e">
        <f t="shared" si="71"/>
        <v>#VALUE!</v>
      </c>
      <c r="BM119" s="185" t="e">
        <f t="shared" si="71"/>
        <v>#VALUE!</v>
      </c>
      <c r="BN119" s="185" t="e">
        <f t="shared" si="71"/>
        <v>#VALUE!</v>
      </c>
      <c r="BO119" s="185" t="e">
        <f t="shared" si="71"/>
        <v>#VALUE!</v>
      </c>
      <c r="BP119" s="185" t="e">
        <f t="shared" si="71"/>
        <v>#VALUE!</v>
      </c>
      <c r="BQ119" s="185" t="e">
        <f t="shared" si="71"/>
        <v>#VALUE!</v>
      </c>
      <c r="BR119" s="185" t="e">
        <f t="shared" si="71"/>
        <v>#VALUE!</v>
      </c>
      <c r="BS119" s="185" t="e">
        <f t="shared" si="71"/>
        <v>#VALUE!</v>
      </c>
      <c r="BT119" s="185" t="e">
        <f t="shared" si="71"/>
        <v>#VALUE!</v>
      </c>
      <c r="BU119" s="119"/>
    </row>
    <row r="120" spans="1:73" ht="18" customHeight="1" x14ac:dyDescent="0.25">
      <c r="A120" s="117"/>
      <c r="B120" s="151" t="e">
        <f t="shared" si="74"/>
        <v>#VALUE!</v>
      </c>
      <c r="C120" s="118"/>
      <c r="D120" s="233" t="e">
        <f t="shared" si="47"/>
        <v>#VALUE!</v>
      </c>
      <c r="E120" s="233" t="e">
        <f t="shared" si="48"/>
        <v>#VALUE!</v>
      </c>
      <c r="F120" s="233" t="e">
        <f t="shared" si="49"/>
        <v>#VALUE!</v>
      </c>
      <c r="G120" s="118"/>
      <c r="H120" s="181" t="e">
        <f t="shared" si="50"/>
        <v>#VALUE!</v>
      </c>
      <c r="I120" s="145" t="e">
        <f t="shared" si="51"/>
        <v>#VALUE!</v>
      </c>
      <c r="J120" s="145" t="e">
        <f t="shared" si="52"/>
        <v>#VALUE!</v>
      </c>
      <c r="K120" s="118"/>
      <c r="L120" s="187" t="e">
        <f t="shared" si="65"/>
        <v>#VALUE!</v>
      </c>
      <c r="M120" s="185" t="e">
        <f t="shared" si="72"/>
        <v>#VALUE!</v>
      </c>
      <c r="N120" s="145" t="e">
        <f t="shared" si="72"/>
        <v>#VALUE!</v>
      </c>
      <c r="O120" s="145" t="e">
        <f t="shared" si="72"/>
        <v>#VALUE!</v>
      </c>
      <c r="P120" s="145" t="e">
        <f t="shared" si="72"/>
        <v>#VALUE!</v>
      </c>
      <c r="Q120" s="145" t="e">
        <f t="shared" si="72"/>
        <v>#VALUE!</v>
      </c>
      <c r="R120" s="145" t="e">
        <f t="shared" si="72"/>
        <v>#VALUE!</v>
      </c>
      <c r="S120" s="145" t="e">
        <f t="shared" si="72"/>
        <v>#VALUE!</v>
      </c>
      <c r="T120" s="145" t="e">
        <f t="shared" si="72"/>
        <v>#VALUE!</v>
      </c>
      <c r="U120" s="145" t="e">
        <f t="shared" si="72"/>
        <v>#VALUE!</v>
      </c>
      <c r="V120" s="145" t="e">
        <f t="shared" si="72"/>
        <v>#VALUE!</v>
      </c>
      <c r="W120" s="145" t="e">
        <f t="shared" si="72"/>
        <v>#VALUE!</v>
      </c>
      <c r="X120" s="145" t="e">
        <f t="shared" si="72"/>
        <v>#VALUE!</v>
      </c>
      <c r="Y120" s="145" t="e">
        <f t="shared" si="72"/>
        <v>#VALUE!</v>
      </c>
      <c r="Z120" s="145" t="e">
        <f t="shared" si="72"/>
        <v>#VALUE!</v>
      </c>
      <c r="AA120" s="145" t="e">
        <f t="shared" si="72"/>
        <v>#VALUE!</v>
      </c>
      <c r="AB120" s="145" t="e">
        <f t="shared" si="68"/>
        <v>#VALUE!</v>
      </c>
      <c r="AC120" s="145" t="e">
        <f t="shared" si="68"/>
        <v>#VALUE!</v>
      </c>
      <c r="AD120" s="145" t="e">
        <f t="shared" si="68"/>
        <v>#VALUE!</v>
      </c>
      <c r="AE120" s="145" t="e">
        <f t="shared" si="68"/>
        <v>#VALUE!</v>
      </c>
      <c r="AF120" s="145" t="e">
        <f t="shared" si="68"/>
        <v>#VALUE!</v>
      </c>
      <c r="AG120" s="145" t="e">
        <f t="shared" si="68"/>
        <v>#VALUE!</v>
      </c>
      <c r="AH120" s="145" t="e">
        <f t="shared" si="68"/>
        <v>#VALUE!</v>
      </c>
      <c r="AI120" s="145" t="e">
        <f t="shared" si="68"/>
        <v>#VALUE!</v>
      </c>
      <c r="AJ120" s="145" t="e">
        <f t="shared" si="68"/>
        <v>#VALUE!</v>
      </c>
      <c r="AK120" s="145" t="e">
        <f t="shared" si="68"/>
        <v>#VALUE!</v>
      </c>
      <c r="AL120" s="145" t="e">
        <f t="shared" si="68"/>
        <v>#VALUE!</v>
      </c>
      <c r="AM120" s="145" t="e">
        <f t="shared" si="68"/>
        <v>#VALUE!</v>
      </c>
      <c r="AN120" s="145" t="e">
        <f t="shared" si="68"/>
        <v>#VALUE!</v>
      </c>
      <c r="AO120" s="145" t="e">
        <f t="shared" si="68"/>
        <v>#VALUE!</v>
      </c>
      <c r="AP120" s="145" t="e">
        <f t="shared" si="68"/>
        <v>#VALUE!</v>
      </c>
      <c r="AQ120" s="146"/>
      <c r="AR120" s="181" t="e">
        <f t="shared" si="69"/>
        <v>#VALUE!</v>
      </c>
      <c r="AS120" s="145" t="e">
        <f t="shared" si="54"/>
        <v>#VALUE!</v>
      </c>
      <c r="AT120" s="145" t="e">
        <f t="shared" si="55"/>
        <v>#VALUE!</v>
      </c>
      <c r="AU120" s="118"/>
      <c r="AV120" s="187" t="e">
        <f t="shared" si="66"/>
        <v>#VALUE!</v>
      </c>
      <c r="AW120" s="185" t="e">
        <f t="shared" si="73"/>
        <v>#VALUE!</v>
      </c>
      <c r="AX120" s="185" t="e">
        <f t="shared" si="73"/>
        <v>#VALUE!</v>
      </c>
      <c r="AY120" s="185" t="e">
        <f t="shared" si="73"/>
        <v>#VALUE!</v>
      </c>
      <c r="AZ120" s="185" t="e">
        <f t="shared" si="73"/>
        <v>#VALUE!</v>
      </c>
      <c r="BA120" s="185" t="e">
        <f t="shared" si="73"/>
        <v>#VALUE!</v>
      </c>
      <c r="BB120" s="185" t="e">
        <f t="shared" si="73"/>
        <v>#VALUE!</v>
      </c>
      <c r="BC120" s="185" t="e">
        <f t="shared" si="73"/>
        <v>#VALUE!</v>
      </c>
      <c r="BD120" s="185" t="e">
        <f t="shared" si="73"/>
        <v>#VALUE!</v>
      </c>
      <c r="BE120" s="185" t="e">
        <f t="shared" si="73"/>
        <v>#VALUE!</v>
      </c>
      <c r="BF120" s="146"/>
      <c r="BG120" s="181" t="e">
        <f t="shared" si="70"/>
        <v>#VALUE!</v>
      </c>
      <c r="BH120" s="145" t="e">
        <f t="shared" si="57"/>
        <v>#VALUE!</v>
      </c>
      <c r="BI120" s="145" t="e">
        <f t="shared" si="58"/>
        <v>#VALUE!</v>
      </c>
      <c r="BJ120" s="118"/>
      <c r="BK120" s="187" t="e">
        <f t="shared" si="67"/>
        <v>#VALUE!</v>
      </c>
      <c r="BL120" s="185" t="e">
        <f t="shared" si="71"/>
        <v>#VALUE!</v>
      </c>
      <c r="BM120" s="185" t="e">
        <f t="shared" si="71"/>
        <v>#VALUE!</v>
      </c>
      <c r="BN120" s="185" t="e">
        <f t="shared" si="71"/>
        <v>#VALUE!</v>
      </c>
      <c r="BO120" s="185" t="e">
        <f t="shared" si="71"/>
        <v>#VALUE!</v>
      </c>
      <c r="BP120" s="185" t="e">
        <f t="shared" si="71"/>
        <v>#VALUE!</v>
      </c>
      <c r="BQ120" s="185" t="e">
        <f t="shared" si="71"/>
        <v>#VALUE!</v>
      </c>
      <c r="BR120" s="185" t="e">
        <f t="shared" si="71"/>
        <v>#VALUE!</v>
      </c>
      <c r="BS120" s="185" t="e">
        <f t="shared" si="71"/>
        <v>#VALUE!</v>
      </c>
      <c r="BT120" s="185" t="e">
        <f t="shared" si="71"/>
        <v>#VALUE!</v>
      </c>
      <c r="BU120" s="119"/>
    </row>
    <row r="121" spans="1:73" ht="18" customHeight="1" x14ac:dyDescent="0.25">
      <c r="A121" s="117"/>
      <c r="B121" s="151" t="e">
        <f t="shared" si="74"/>
        <v>#VALUE!</v>
      </c>
      <c r="C121" s="118"/>
      <c r="D121" s="233" t="e">
        <f t="shared" si="47"/>
        <v>#VALUE!</v>
      </c>
      <c r="E121" s="233" t="e">
        <f t="shared" si="48"/>
        <v>#VALUE!</v>
      </c>
      <c r="F121" s="233" t="e">
        <f t="shared" si="49"/>
        <v>#VALUE!</v>
      </c>
      <c r="G121" s="118"/>
      <c r="H121" s="181" t="e">
        <f t="shared" si="50"/>
        <v>#VALUE!</v>
      </c>
      <c r="I121" s="145" t="e">
        <f t="shared" si="51"/>
        <v>#VALUE!</v>
      </c>
      <c r="J121" s="145" t="e">
        <f t="shared" si="52"/>
        <v>#VALUE!</v>
      </c>
      <c r="K121" s="118"/>
      <c r="L121" s="187" t="e">
        <f t="shared" si="65"/>
        <v>#VALUE!</v>
      </c>
      <c r="M121" s="185" t="e">
        <f t="shared" si="72"/>
        <v>#VALUE!</v>
      </c>
      <c r="N121" s="145" t="e">
        <f t="shared" si="72"/>
        <v>#VALUE!</v>
      </c>
      <c r="O121" s="145" t="e">
        <f t="shared" si="72"/>
        <v>#VALUE!</v>
      </c>
      <c r="P121" s="145" t="e">
        <f t="shared" si="72"/>
        <v>#VALUE!</v>
      </c>
      <c r="Q121" s="145" t="e">
        <f t="shared" si="72"/>
        <v>#VALUE!</v>
      </c>
      <c r="R121" s="145" t="e">
        <f t="shared" si="72"/>
        <v>#VALUE!</v>
      </c>
      <c r="S121" s="145" t="e">
        <f t="shared" si="72"/>
        <v>#VALUE!</v>
      </c>
      <c r="T121" s="145" t="e">
        <f t="shared" si="72"/>
        <v>#VALUE!</v>
      </c>
      <c r="U121" s="145" t="e">
        <f t="shared" si="72"/>
        <v>#VALUE!</v>
      </c>
      <c r="V121" s="145" t="e">
        <f t="shared" si="72"/>
        <v>#VALUE!</v>
      </c>
      <c r="W121" s="145" t="e">
        <f t="shared" si="72"/>
        <v>#VALUE!</v>
      </c>
      <c r="X121" s="145" t="e">
        <f t="shared" si="72"/>
        <v>#VALUE!</v>
      </c>
      <c r="Y121" s="145" t="e">
        <f t="shared" si="72"/>
        <v>#VALUE!</v>
      </c>
      <c r="Z121" s="145" t="e">
        <f t="shared" si="72"/>
        <v>#VALUE!</v>
      </c>
      <c r="AA121" s="145" t="e">
        <f t="shared" si="72"/>
        <v>#VALUE!</v>
      </c>
      <c r="AB121" s="145" t="e">
        <f t="shared" si="68"/>
        <v>#VALUE!</v>
      </c>
      <c r="AC121" s="145" t="e">
        <f t="shared" si="68"/>
        <v>#VALUE!</v>
      </c>
      <c r="AD121" s="145" t="e">
        <f t="shared" si="68"/>
        <v>#VALUE!</v>
      </c>
      <c r="AE121" s="145" t="e">
        <f t="shared" si="68"/>
        <v>#VALUE!</v>
      </c>
      <c r="AF121" s="145" t="e">
        <f t="shared" si="68"/>
        <v>#VALUE!</v>
      </c>
      <c r="AG121" s="145" t="e">
        <f t="shared" si="68"/>
        <v>#VALUE!</v>
      </c>
      <c r="AH121" s="145" t="e">
        <f t="shared" si="68"/>
        <v>#VALUE!</v>
      </c>
      <c r="AI121" s="145" t="e">
        <f t="shared" si="68"/>
        <v>#VALUE!</v>
      </c>
      <c r="AJ121" s="145" t="e">
        <f t="shared" si="68"/>
        <v>#VALUE!</v>
      </c>
      <c r="AK121" s="145" t="e">
        <f t="shared" si="68"/>
        <v>#VALUE!</v>
      </c>
      <c r="AL121" s="145" t="e">
        <f t="shared" si="68"/>
        <v>#VALUE!</v>
      </c>
      <c r="AM121" s="145" t="e">
        <f t="shared" si="68"/>
        <v>#VALUE!</v>
      </c>
      <c r="AN121" s="145" t="e">
        <f t="shared" si="68"/>
        <v>#VALUE!</v>
      </c>
      <c r="AO121" s="145" t="e">
        <f t="shared" si="68"/>
        <v>#VALUE!</v>
      </c>
      <c r="AP121" s="145" t="e">
        <f t="shared" si="68"/>
        <v>#VALUE!</v>
      </c>
      <c r="AQ121" s="146"/>
      <c r="AR121" s="181" t="e">
        <f t="shared" si="69"/>
        <v>#VALUE!</v>
      </c>
      <c r="AS121" s="145" t="e">
        <f t="shared" si="54"/>
        <v>#VALUE!</v>
      </c>
      <c r="AT121" s="145" t="e">
        <f t="shared" si="55"/>
        <v>#VALUE!</v>
      </c>
      <c r="AU121" s="118"/>
      <c r="AV121" s="187" t="e">
        <f t="shared" si="66"/>
        <v>#VALUE!</v>
      </c>
      <c r="AW121" s="185" t="e">
        <f t="shared" si="73"/>
        <v>#VALUE!</v>
      </c>
      <c r="AX121" s="185" t="e">
        <f t="shared" si="73"/>
        <v>#VALUE!</v>
      </c>
      <c r="AY121" s="185" t="e">
        <f t="shared" si="73"/>
        <v>#VALUE!</v>
      </c>
      <c r="AZ121" s="185" t="e">
        <f t="shared" si="73"/>
        <v>#VALUE!</v>
      </c>
      <c r="BA121" s="185" t="e">
        <f t="shared" si="73"/>
        <v>#VALUE!</v>
      </c>
      <c r="BB121" s="185" t="e">
        <f t="shared" si="73"/>
        <v>#VALUE!</v>
      </c>
      <c r="BC121" s="185" t="e">
        <f t="shared" si="73"/>
        <v>#VALUE!</v>
      </c>
      <c r="BD121" s="185" t="e">
        <f t="shared" si="73"/>
        <v>#VALUE!</v>
      </c>
      <c r="BE121" s="185" t="e">
        <f t="shared" si="73"/>
        <v>#VALUE!</v>
      </c>
      <c r="BF121" s="146"/>
      <c r="BG121" s="181" t="e">
        <f t="shared" si="70"/>
        <v>#VALUE!</v>
      </c>
      <c r="BH121" s="145" t="e">
        <f t="shared" si="57"/>
        <v>#VALUE!</v>
      </c>
      <c r="BI121" s="145" t="e">
        <f t="shared" si="58"/>
        <v>#VALUE!</v>
      </c>
      <c r="BJ121" s="118"/>
      <c r="BK121" s="187" t="e">
        <f t="shared" si="67"/>
        <v>#VALUE!</v>
      </c>
      <c r="BL121" s="185" t="e">
        <f t="shared" si="71"/>
        <v>#VALUE!</v>
      </c>
      <c r="BM121" s="185" t="e">
        <f t="shared" si="71"/>
        <v>#VALUE!</v>
      </c>
      <c r="BN121" s="185" t="e">
        <f t="shared" si="71"/>
        <v>#VALUE!</v>
      </c>
      <c r="BO121" s="185" t="e">
        <f t="shared" si="71"/>
        <v>#VALUE!</v>
      </c>
      <c r="BP121" s="185" t="e">
        <f t="shared" si="71"/>
        <v>#VALUE!</v>
      </c>
      <c r="BQ121" s="185" t="e">
        <f t="shared" si="71"/>
        <v>#VALUE!</v>
      </c>
      <c r="BR121" s="185" t="e">
        <f t="shared" si="71"/>
        <v>#VALUE!</v>
      </c>
      <c r="BS121" s="185" t="e">
        <f t="shared" si="71"/>
        <v>#VALUE!</v>
      </c>
      <c r="BT121" s="185" t="e">
        <f t="shared" si="71"/>
        <v>#VALUE!</v>
      </c>
      <c r="BU121" s="119"/>
    </row>
    <row r="122" spans="1:73" ht="18" customHeight="1" x14ac:dyDescent="0.25">
      <c r="A122" s="117"/>
      <c r="B122" s="151" t="e">
        <f t="shared" si="74"/>
        <v>#VALUE!</v>
      </c>
      <c r="C122" s="118"/>
      <c r="D122" s="233" t="e">
        <f t="shared" si="47"/>
        <v>#VALUE!</v>
      </c>
      <c r="E122" s="233" t="e">
        <f t="shared" si="48"/>
        <v>#VALUE!</v>
      </c>
      <c r="F122" s="233" t="e">
        <f t="shared" si="49"/>
        <v>#VALUE!</v>
      </c>
      <c r="G122" s="118"/>
      <c r="H122" s="181" t="e">
        <f t="shared" si="50"/>
        <v>#VALUE!</v>
      </c>
      <c r="I122" s="145" t="e">
        <f t="shared" si="51"/>
        <v>#VALUE!</v>
      </c>
      <c r="J122" s="145" t="e">
        <f t="shared" si="52"/>
        <v>#VALUE!</v>
      </c>
      <c r="K122" s="118"/>
      <c r="L122" s="187" t="e">
        <f t="shared" si="65"/>
        <v>#VALUE!</v>
      </c>
      <c r="M122" s="185" t="e">
        <f t="shared" si="72"/>
        <v>#VALUE!</v>
      </c>
      <c r="N122" s="145" t="e">
        <f t="shared" si="72"/>
        <v>#VALUE!</v>
      </c>
      <c r="O122" s="145" t="e">
        <f t="shared" si="72"/>
        <v>#VALUE!</v>
      </c>
      <c r="P122" s="145" t="e">
        <f t="shared" si="72"/>
        <v>#VALUE!</v>
      </c>
      <c r="Q122" s="145" t="e">
        <f t="shared" si="72"/>
        <v>#VALUE!</v>
      </c>
      <c r="R122" s="145" t="e">
        <f t="shared" si="72"/>
        <v>#VALUE!</v>
      </c>
      <c r="S122" s="145" t="e">
        <f t="shared" si="72"/>
        <v>#VALUE!</v>
      </c>
      <c r="T122" s="145" t="e">
        <f t="shared" si="72"/>
        <v>#VALUE!</v>
      </c>
      <c r="U122" s="145" t="e">
        <f t="shared" si="72"/>
        <v>#VALUE!</v>
      </c>
      <c r="V122" s="145" t="e">
        <f t="shared" si="72"/>
        <v>#VALUE!</v>
      </c>
      <c r="W122" s="145" t="e">
        <f t="shared" si="72"/>
        <v>#VALUE!</v>
      </c>
      <c r="X122" s="145" t="e">
        <f t="shared" si="72"/>
        <v>#VALUE!</v>
      </c>
      <c r="Y122" s="145" t="e">
        <f t="shared" si="72"/>
        <v>#VALUE!</v>
      </c>
      <c r="Z122" s="145" t="e">
        <f t="shared" si="72"/>
        <v>#VALUE!</v>
      </c>
      <c r="AA122" s="145" t="e">
        <f t="shared" si="72"/>
        <v>#VALUE!</v>
      </c>
      <c r="AB122" s="145" t="e">
        <f t="shared" si="68"/>
        <v>#VALUE!</v>
      </c>
      <c r="AC122" s="145" t="e">
        <f t="shared" si="68"/>
        <v>#VALUE!</v>
      </c>
      <c r="AD122" s="145" t="e">
        <f t="shared" si="68"/>
        <v>#VALUE!</v>
      </c>
      <c r="AE122" s="145" t="e">
        <f t="shared" si="68"/>
        <v>#VALUE!</v>
      </c>
      <c r="AF122" s="145" t="e">
        <f t="shared" si="68"/>
        <v>#VALUE!</v>
      </c>
      <c r="AG122" s="145" t="e">
        <f t="shared" si="68"/>
        <v>#VALUE!</v>
      </c>
      <c r="AH122" s="145" t="e">
        <f t="shared" si="68"/>
        <v>#VALUE!</v>
      </c>
      <c r="AI122" s="145" t="e">
        <f t="shared" si="68"/>
        <v>#VALUE!</v>
      </c>
      <c r="AJ122" s="145" t="e">
        <f t="shared" si="68"/>
        <v>#VALUE!</v>
      </c>
      <c r="AK122" s="145" t="e">
        <f t="shared" si="68"/>
        <v>#VALUE!</v>
      </c>
      <c r="AL122" s="145" t="e">
        <f t="shared" si="68"/>
        <v>#VALUE!</v>
      </c>
      <c r="AM122" s="145" t="e">
        <f t="shared" si="68"/>
        <v>#VALUE!</v>
      </c>
      <c r="AN122" s="145" t="e">
        <f t="shared" si="68"/>
        <v>#VALUE!</v>
      </c>
      <c r="AO122" s="145" t="e">
        <f t="shared" si="68"/>
        <v>#VALUE!</v>
      </c>
      <c r="AP122" s="145" t="e">
        <f t="shared" si="68"/>
        <v>#VALUE!</v>
      </c>
      <c r="AQ122" s="146"/>
      <c r="AR122" s="181" t="e">
        <f t="shared" si="69"/>
        <v>#VALUE!</v>
      </c>
      <c r="AS122" s="145" t="e">
        <f t="shared" si="54"/>
        <v>#VALUE!</v>
      </c>
      <c r="AT122" s="145" t="e">
        <f t="shared" si="55"/>
        <v>#VALUE!</v>
      </c>
      <c r="AU122" s="118"/>
      <c r="AV122" s="187" t="e">
        <f t="shared" si="66"/>
        <v>#VALUE!</v>
      </c>
      <c r="AW122" s="185" t="e">
        <f t="shared" si="73"/>
        <v>#VALUE!</v>
      </c>
      <c r="AX122" s="185" t="e">
        <f t="shared" si="73"/>
        <v>#VALUE!</v>
      </c>
      <c r="AY122" s="185" t="e">
        <f t="shared" si="73"/>
        <v>#VALUE!</v>
      </c>
      <c r="AZ122" s="185" t="e">
        <f t="shared" si="73"/>
        <v>#VALUE!</v>
      </c>
      <c r="BA122" s="185" t="e">
        <f t="shared" si="73"/>
        <v>#VALUE!</v>
      </c>
      <c r="BB122" s="185" t="e">
        <f t="shared" si="73"/>
        <v>#VALUE!</v>
      </c>
      <c r="BC122" s="185" t="e">
        <f t="shared" si="73"/>
        <v>#VALUE!</v>
      </c>
      <c r="BD122" s="185" t="e">
        <f t="shared" si="73"/>
        <v>#VALUE!</v>
      </c>
      <c r="BE122" s="185" t="e">
        <f t="shared" si="73"/>
        <v>#VALUE!</v>
      </c>
      <c r="BF122" s="146"/>
      <c r="BG122" s="181" t="e">
        <f t="shared" si="70"/>
        <v>#VALUE!</v>
      </c>
      <c r="BH122" s="145" t="e">
        <f t="shared" si="57"/>
        <v>#VALUE!</v>
      </c>
      <c r="BI122" s="145" t="e">
        <f t="shared" si="58"/>
        <v>#VALUE!</v>
      </c>
      <c r="BJ122" s="118"/>
      <c r="BK122" s="187" t="e">
        <f t="shared" si="67"/>
        <v>#VALUE!</v>
      </c>
      <c r="BL122" s="185" t="e">
        <f t="shared" si="71"/>
        <v>#VALUE!</v>
      </c>
      <c r="BM122" s="185" t="e">
        <f t="shared" si="71"/>
        <v>#VALUE!</v>
      </c>
      <c r="BN122" s="185" t="e">
        <f t="shared" si="71"/>
        <v>#VALUE!</v>
      </c>
      <c r="BO122" s="185" t="e">
        <f t="shared" si="71"/>
        <v>#VALUE!</v>
      </c>
      <c r="BP122" s="185" t="e">
        <f t="shared" si="71"/>
        <v>#VALUE!</v>
      </c>
      <c r="BQ122" s="185" t="e">
        <f t="shared" si="71"/>
        <v>#VALUE!</v>
      </c>
      <c r="BR122" s="185" t="e">
        <f t="shared" si="71"/>
        <v>#VALUE!</v>
      </c>
      <c r="BS122" s="185" t="e">
        <f t="shared" si="71"/>
        <v>#VALUE!</v>
      </c>
      <c r="BT122" s="185" t="e">
        <f t="shared" si="71"/>
        <v>#VALUE!</v>
      </c>
      <c r="BU122" s="119"/>
    </row>
    <row r="123" spans="1:73" ht="18" customHeight="1" x14ac:dyDescent="0.25">
      <c r="A123" s="117"/>
      <c r="B123" s="151" t="e">
        <f t="shared" si="74"/>
        <v>#VALUE!</v>
      </c>
      <c r="C123" s="118"/>
      <c r="D123" s="233" t="e">
        <f t="shared" si="47"/>
        <v>#VALUE!</v>
      </c>
      <c r="E123" s="233" t="e">
        <f t="shared" si="48"/>
        <v>#VALUE!</v>
      </c>
      <c r="F123" s="233" t="e">
        <f t="shared" si="49"/>
        <v>#VALUE!</v>
      </c>
      <c r="G123" s="118"/>
      <c r="H123" s="181" t="e">
        <f t="shared" si="50"/>
        <v>#VALUE!</v>
      </c>
      <c r="I123" s="145" t="e">
        <f t="shared" si="51"/>
        <v>#VALUE!</v>
      </c>
      <c r="J123" s="145" t="e">
        <f t="shared" si="52"/>
        <v>#VALUE!</v>
      </c>
      <c r="K123" s="118"/>
      <c r="L123" s="187" t="e">
        <f t="shared" si="65"/>
        <v>#VALUE!</v>
      </c>
      <c r="M123" s="185" t="e">
        <f t="shared" si="72"/>
        <v>#VALUE!</v>
      </c>
      <c r="N123" s="145" t="e">
        <f t="shared" si="72"/>
        <v>#VALUE!</v>
      </c>
      <c r="O123" s="145" t="e">
        <f t="shared" si="72"/>
        <v>#VALUE!</v>
      </c>
      <c r="P123" s="145" t="e">
        <f t="shared" si="72"/>
        <v>#VALUE!</v>
      </c>
      <c r="Q123" s="145" t="e">
        <f t="shared" si="72"/>
        <v>#VALUE!</v>
      </c>
      <c r="R123" s="145" t="e">
        <f t="shared" si="72"/>
        <v>#VALUE!</v>
      </c>
      <c r="S123" s="145" t="e">
        <f t="shared" si="72"/>
        <v>#VALUE!</v>
      </c>
      <c r="T123" s="145" t="e">
        <f t="shared" si="72"/>
        <v>#VALUE!</v>
      </c>
      <c r="U123" s="145" t="e">
        <f t="shared" si="72"/>
        <v>#VALUE!</v>
      </c>
      <c r="V123" s="145" t="e">
        <f t="shared" si="72"/>
        <v>#VALUE!</v>
      </c>
      <c r="W123" s="145" t="e">
        <f t="shared" si="72"/>
        <v>#VALUE!</v>
      </c>
      <c r="X123" s="145" t="e">
        <f t="shared" si="72"/>
        <v>#VALUE!</v>
      </c>
      <c r="Y123" s="145" t="e">
        <f t="shared" si="72"/>
        <v>#VALUE!</v>
      </c>
      <c r="Z123" s="145" t="e">
        <f t="shared" si="72"/>
        <v>#VALUE!</v>
      </c>
      <c r="AA123" s="145" t="e">
        <f t="shared" si="72"/>
        <v>#VALUE!</v>
      </c>
      <c r="AB123" s="145" t="e">
        <f t="shared" si="72"/>
        <v>#VALUE!</v>
      </c>
      <c r="AC123" s="145" t="e">
        <f t="shared" ref="AC123:AP138" si="75">IF(AND($B123&gt;=AC$4,$B123&lt;=AC$5),AC$6,0)</f>
        <v>#VALUE!</v>
      </c>
      <c r="AD123" s="145" t="e">
        <f t="shared" si="75"/>
        <v>#VALUE!</v>
      </c>
      <c r="AE123" s="145" t="e">
        <f t="shared" si="75"/>
        <v>#VALUE!</v>
      </c>
      <c r="AF123" s="145" t="e">
        <f t="shared" si="75"/>
        <v>#VALUE!</v>
      </c>
      <c r="AG123" s="145" t="e">
        <f t="shared" si="75"/>
        <v>#VALUE!</v>
      </c>
      <c r="AH123" s="145" t="e">
        <f t="shared" si="75"/>
        <v>#VALUE!</v>
      </c>
      <c r="AI123" s="145" t="e">
        <f t="shared" si="75"/>
        <v>#VALUE!</v>
      </c>
      <c r="AJ123" s="145" t="e">
        <f t="shared" si="75"/>
        <v>#VALUE!</v>
      </c>
      <c r="AK123" s="145" t="e">
        <f t="shared" si="75"/>
        <v>#VALUE!</v>
      </c>
      <c r="AL123" s="145" t="e">
        <f t="shared" si="75"/>
        <v>#VALUE!</v>
      </c>
      <c r="AM123" s="145" t="e">
        <f t="shared" si="75"/>
        <v>#VALUE!</v>
      </c>
      <c r="AN123" s="145" t="e">
        <f t="shared" si="75"/>
        <v>#VALUE!</v>
      </c>
      <c r="AO123" s="145" t="e">
        <f t="shared" si="75"/>
        <v>#VALUE!</v>
      </c>
      <c r="AP123" s="145" t="e">
        <f t="shared" si="75"/>
        <v>#VALUE!</v>
      </c>
      <c r="AQ123" s="146"/>
      <c r="AR123" s="181" t="e">
        <f t="shared" si="69"/>
        <v>#VALUE!</v>
      </c>
      <c r="AS123" s="145" t="e">
        <f t="shared" si="54"/>
        <v>#VALUE!</v>
      </c>
      <c r="AT123" s="145" t="e">
        <f t="shared" si="55"/>
        <v>#VALUE!</v>
      </c>
      <c r="AU123" s="118"/>
      <c r="AV123" s="187" t="e">
        <f t="shared" si="66"/>
        <v>#VALUE!</v>
      </c>
      <c r="AW123" s="185" t="e">
        <f t="shared" si="73"/>
        <v>#VALUE!</v>
      </c>
      <c r="AX123" s="185" t="e">
        <f t="shared" si="73"/>
        <v>#VALUE!</v>
      </c>
      <c r="AY123" s="185" t="e">
        <f t="shared" si="73"/>
        <v>#VALUE!</v>
      </c>
      <c r="AZ123" s="185" t="e">
        <f t="shared" si="73"/>
        <v>#VALUE!</v>
      </c>
      <c r="BA123" s="185" t="e">
        <f t="shared" si="73"/>
        <v>#VALUE!</v>
      </c>
      <c r="BB123" s="185" t="e">
        <f t="shared" si="73"/>
        <v>#VALUE!</v>
      </c>
      <c r="BC123" s="185" t="e">
        <f t="shared" si="73"/>
        <v>#VALUE!</v>
      </c>
      <c r="BD123" s="185" t="e">
        <f t="shared" si="73"/>
        <v>#VALUE!</v>
      </c>
      <c r="BE123" s="185" t="e">
        <f t="shared" si="73"/>
        <v>#VALUE!</v>
      </c>
      <c r="BF123" s="146"/>
      <c r="BG123" s="181" t="e">
        <f t="shared" si="70"/>
        <v>#VALUE!</v>
      </c>
      <c r="BH123" s="145" t="e">
        <f t="shared" si="57"/>
        <v>#VALUE!</v>
      </c>
      <c r="BI123" s="145" t="e">
        <f t="shared" si="58"/>
        <v>#VALUE!</v>
      </c>
      <c r="BJ123" s="118"/>
      <c r="BK123" s="187" t="e">
        <f t="shared" si="67"/>
        <v>#VALUE!</v>
      </c>
      <c r="BL123" s="185" t="e">
        <f t="shared" ref="BL123:BT138" si="76">IF(AND($B123&gt;=BL$4,$B123&lt;=BL$5),BL$6,0)</f>
        <v>#VALUE!</v>
      </c>
      <c r="BM123" s="185" t="e">
        <f t="shared" si="76"/>
        <v>#VALUE!</v>
      </c>
      <c r="BN123" s="185" t="e">
        <f t="shared" si="76"/>
        <v>#VALUE!</v>
      </c>
      <c r="BO123" s="185" t="e">
        <f t="shared" si="76"/>
        <v>#VALUE!</v>
      </c>
      <c r="BP123" s="185" t="e">
        <f t="shared" si="76"/>
        <v>#VALUE!</v>
      </c>
      <c r="BQ123" s="185" t="e">
        <f t="shared" si="76"/>
        <v>#VALUE!</v>
      </c>
      <c r="BR123" s="185" t="e">
        <f t="shared" si="76"/>
        <v>#VALUE!</v>
      </c>
      <c r="BS123" s="185" t="e">
        <f t="shared" si="76"/>
        <v>#VALUE!</v>
      </c>
      <c r="BT123" s="185" t="e">
        <f t="shared" si="76"/>
        <v>#VALUE!</v>
      </c>
      <c r="BU123" s="119"/>
    </row>
    <row r="124" spans="1:73" ht="18" customHeight="1" x14ac:dyDescent="0.25">
      <c r="A124" s="117"/>
      <c r="B124" s="151" t="e">
        <f t="shared" si="74"/>
        <v>#VALUE!</v>
      </c>
      <c r="C124" s="118"/>
      <c r="D124" s="233" t="e">
        <f t="shared" si="47"/>
        <v>#VALUE!</v>
      </c>
      <c r="E124" s="233" t="e">
        <f t="shared" si="48"/>
        <v>#VALUE!</v>
      </c>
      <c r="F124" s="233" t="e">
        <f t="shared" si="49"/>
        <v>#VALUE!</v>
      </c>
      <c r="G124" s="118"/>
      <c r="H124" s="181" t="e">
        <f t="shared" si="50"/>
        <v>#VALUE!</v>
      </c>
      <c r="I124" s="145" t="e">
        <f t="shared" si="51"/>
        <v>#VALUE!</v>
      </c>
      <c r="J124" s="145" t="e">
        <f t="shared" si="52"/>
        <v>#VALUE!</v>
      </c>
      <c r="K124" s="118"/>
      <c r="L124" s="187" t="e">
        <f t="shared" si="65"/>
        <v>#VALUE!</v>
      </c>
      <c r="M124" s="185" t="e">
        <f t="shared" ref="M124:AB139" si="77">IF(AND($B124&gt;=M$4,$B124&lt;=M$5),M$6,0)</f>
        <v>#VALUE!</v>
      </c>
      <c r="N124" s="145" t="e">
        <f t="shared" si="77"/>
        <v>#VALUE!</v>
      </c>
      <c r="O124" s="145" t="e">
        <f t="shared" si="77"/>
        <v>#VALUE!</v>
      </c>
      <c r="P124" s="145" t="e">
        <f t="shared" si="77"/>
        <v>#VALUE!</v>
      </c>
      <c r="Q124" s="145" t="e">
        <f t="shared" si="77"/>
        <v>#VALUE!</v>
      </c>
      <c r="R124" s="145" t="e">
        <f t="shared" si="77"/>
        <v>#VALUE!</v>
      </c>
      <c r="S124" s="145" t="e">
        <f t="shared" si="77"/>
        <v>#VALUE!</v>
      </c>
      <c r="T124" s="145" t="e">
        <f t="shared" si="77"/>
        <v>#VALUE!</v>
      </c>
      <c r="U124" s="145" t="e">
        <f t="shared" si="77"/>
        <v>#VALUE!</v>
      </c>
      <c r="V124" s="145" t="e">
        <f t="shared" si="77"/>
        <v>#VALUE!</v>
      </c>
      <c r="W124" s="145" t="e">
        <f t="shared" si="77"/>
        <v>#VALUE!</v>
      </c>
      <c r="X124" s="145" t="e">
        <f t="shared" si="77"/>
        <v>#VALUE!</v>
      </c>
      <c r="Y124" s="145" t="e">
        <f t="shared" si="77"/>
        <v>#VALUE!</v>
      </c>
      <c r="Z124" s="145" t="e">
        <f t="shared" si="77"/>
        <v>#VALUE!</v>
      </c>
      <c r="AA124" s="145" t="e">
        <f t="shared" si="77"/>
        <v>#VALUE!</v>
      </c>
      <c r="AB124" s="145" t="e">
        <f t="shared" si="77"/>
        <v>#VALUE!</v>
      </c>
      <c r="AC124" s="145" t="e">
        <f t="shared" si="75"/>
        <v>#VALUE!</v>
      </c>
      <c r="AD124" s="145" t="e">
        <f t="shared" si="75"/>
        <v>#VALUE!</v>
      </c>
      <c r="AE124" s="145" t="e">
        <f t="shared" si="75"/>
        <v>#VALUE!</v>
      </c>
      <c r="AF124" s="145" t="e">
        <f t="shared" si="75"/>
        <v>#VALUE!</v>
      </c>
      <c r="AG124" s="145" t="e">
        <f t="shared" si="75"/>
        <v>#VALUE!</v>
      </c>
      <c r="AH124" s="145" t="e">
        <f t="shared" si="75"/>
        <v>#VALUE!</v>
      </c>
      <c r="AI124" s="145" t="e">
        <f t="shared" si="75"/>
        <v>#VALUE!</v>
      </c>
      <c r="AJ124" s="145" t="e">
        <f t="shared" si="75"/>
        <v>#VALUE!</v>
      </c>
      <c r="AK124" s="145" t="e">
        <f t="shared" si="75"/>
        <v>#VALUE!</v>
      </c>
      <c r="AL124" s="145" t="e">
        <f t="shared" si="75"/>
        <v>#VALUE!</v>
      </c>
      <c r="AM124" s="145" t="e">
        <f t="shared" si="75"/>
        <v>#VALUE!</v>
      </c>
      <c r="AN124" s="145" t="e">
        <f t="shared" si="75"/>
        <v>#VALUE!</v>
      </c>
      <c r="AO124" s="145" t="e">
        <f t="shared" si="75"/>
        <v>#VALUE!</v>
      </c>
      <c r="AP124" s="145" t="e">
        <f t="shared" si="75"/>
        <v>#VALUE!</v>
      </c>
      <c r="AQ124" s="146"/>
      <c r="AR124" s="181" t="e">
        <f t="shared" si="69"/>
        <v>#VALUE!</v>
      </c>
      <c r="AS124" s="145" t="e">
        <f t="shared" si="54"/>
        <v>#VALUE!</v>
      </c>
      <c r="AT124" s="145" t="e">
        <f t="shared" si="55"/>
        <v>#VALUE!</v>
      </c>
      <c r="AU124" s="118"/>
      <c r="AV124" s="187" t="e">
        <f t="shared" si="66"/>
        <v>#VALUE!</v>
      </c>
      <c r="AW124" s="185" t="e">
        <f t="shared" ref="AW124:BE139" si="78">IF(AND($B124&gt;=AW$4,$B124&lt;=AW$5),AW$6,0)</f>
        <v>#VALUE!</v>
      </c>
      <c r="AX124" s="185" t="e">
        <f t="shared" si="78"/>
        <v>#VALUE!</v>
      </c>
      <c r="AY124" s="185" t="e">
        <f t="shared" si="78"/>
        <v>#VALUE!</v>
      </c>
      <c r="AZ124" s="185" t="e">
        <f t="shared" si="78"/>
        <v>#VALUE!</v>
      </c>
      <c r="BA124" s="185" t="e">
        <f t="shared" si="78"/>
        <v>#VALUE!</v>
      </c>
      <c r="BB124" s="185" t="e">
        <f t="shared" si="78"/>
        <v>#VALUE!</v>
      </c>
      <c r="BC124" s="185" t="e">
        <f t="shared" si="78"/>
        <v>#VALUE!</v>
      </c>
      <c r="BD124" s="185" t="e">
        <f t="shared" si="78"/>
        <v>#VALUE!</v>
      </c>
      <c r="BE124" s="185" t="e">
        <f t="shared" si="78"/>
        <v>#VALUE!</v>
      </c>
      <c r="BF124" s="146"/>
      <c r="BG124" s="181" t="e">
        <f t="shared" si="70"/>
        <v>#VALUE!</v>
      </c>
      <c r="BH124" s="145" t="e">
        <f t="shared" si="57"/>
        <v>#VALUE!</v>
      </c>
      <c r="BI124" s="145" t="e">
        <f t="shared" si="58"/>
        <v>#VALUE!</v>
      </c>
      <c r="BJ124" s="118"/>
      <c r="BK124" s="187" t="e">
        <f t="shared" si="67"/>
        <v>#VALUE!</v>
      </c>
      <c r="BL124" s="185" t="e">
        <f t="shared" si="76"/>
        <v>#VALUE!</v>
      </c>
      <c r="BM124" s="185" t="e">
        <f t="shared" si="76"/>
        <v>#VALUE!</v>
      </c>
      <c r="BN124" s="185" t="e">
        <f t="shared" si="76"/>
        <v>#VALUE!</v>
      </c>
      <c r="BO124" s="185" t="e">
        <f t="shared" si="76"/>
        <v>#VALUE!</v>
      </c>
      <c r="BP124" s="185" t="e">
        <f t="shared" si="76"/>
        <v>#VALUE!</v>
      </c>
      <c r="BQ124" s="185" t="e">
        <f t="shared" si="76"/>
        <v>#VALUE!</v>
      </c>
      <c r="BR124" s="185" t="e">
        <f t="shared" si="76"/>
        <v>#VALUE!</v>
      </c>
      <c r="BS124" s="185" t="e">
        <f t="shared" si="76"/>
        <v>#VALUE!</v>
      </c>
      <c r="BT124" s="185" t="e">
        <f t="shared" si="76"/>
        <v>#VALUE!</v>
      </c>
      <c r="BU124" s="119"/>
    </row>
    <row r="125" spans="1:73" ht="18" customHeight="1" x14ac:dyDescent="0.25">
      <c r="A125" s="117"/>
      <c r="B125" s="151" t="e">
        <f t="shared" si="74"/>
        <v>#VALUE!</v>
      </c>
      <c r="C125" s="118"/>
      <c r="D125" s="233" t="e">
        <f t="shared" si="47"/>
        <v>#VALUE!</v>
      </c>
      <c r="E125" s="233" t="e">
        <f t="shared" si="48"/>
        <v>#VALUE!</v>
      </c>
      <c r="F125" s="233" t="e">
        <f t="shared" si="49"/>
        <v>#VALUE!</v>
      </c>
      <c r="G125" s="118"/>
      <c r="H125" s="181" t="e">
        <f t="shared" si="50"/>
        <v>#VALUE!</v>
      </c>
      <c r="I125" s="145" t="e">
        <f t="shared" si="51"/>
        <v>#VALUE!</v>
      </c>
      <c r="J125" s="145" t="e">
        <f t="shared" si="52"/>
        <v>#VALUE!</v>
      </c>
      <c r="K125" s="118"/>
      <c r="L125" s="187" t="e">
        <f t="shared" si="65"/>
        <v>#VALUE!</v>
      </c>
      <c r="M125" s="185" t="e">
        <f t="shared" si="77"/>
        <v>#VALUE!</v>
      </c>
      <c r="N125" s="145" t="e">
        <f t="shared" si="77"/>
        <v>#VALUE!</v>
      </c>
      <c r="O125" s="145" t="e">
        <f t="shared" si="77"/>
        <v>#VALUE!</v>
      </c>
      <c r="P125" s="145" t="e">
        <f t="shared" si="77"/>
        <v>#VALUE!</v>
      </c>
      <c r="Q125" s="145" t="e">
        <f t="shared" si="77"/>
        <v>#VALUE!</v>
      </c>
      <c r="R125" s="145" t="e">
        <f t="shared" si="77"/>
        <v>#VALUE!</v>
      </c>
      <c r="S125" s="145" t="e">
        <f t="shared" si="77"/>
        <v>#VALUE!</v>
      </c>
      <c r="T125" s="145" t="e">
        <f t="shared" si="77"/>
        <v>#VALUE!</v>
      </c>
      <c r="U125" s="145" t="e">
        <f t="shared" si="77"/>
        <v>#VALUE!</v>
      </c>
      <c r="V125" s="145" t="e">
        <f t="shared" si="77"/>
        <v>#VALUE!</v>
      </c>
      <c r="W125" s="145" t="e">
        <f t="shared" si="77"/>
        <v>#VALUE!</v>
      </c>
      <c r="X125" s="145" t="e">
        <f t="shared" si="77"/>
        <v>#VALUE!</v>
      </c>
      <c r="Y125" s="145" t="e">
        <f t="shared" si="77"/>
        <v>#VALUE!</v>
      </c>
      <c r="Z125" s="145" t="e">
        <f t="shared" si="77"/>
        <v>#VALUE!</v>
      </c>
      <c r="AA125" s="145" t="e">
        <f t="shared" si="77"/>
        <v>#VALUE!</v>
      </c>
      <c r="AB125" s="145" t="e">
        <f t="shared" si="77"/>
        <v>#VALUE!</v>
      </c>
      <c r="AC125" s="145" t="e">
        <f t="shared" si="75"/>
        <v>#VALUE!</v>
      </c>
      <c r="AD125" s="145" t="e">
        <f t="shared" si="75"/>
        <v>#VALUE!</v>
      </c>
      <c r="AE125" s="145" t="e">
        <f t="shared" si="75"/>
        <v>#VALUE!</v>
      </c>
      <c r="AF125" s="145" t="e">
        <f t="shared" si="75"/>
        <v>#VALUE!</v>
      </c>
      <c r="AG125" s="145" t="e">
        <f t="shared" si="75"/>
        <v>#VALUE!</v>
      </c>
      <c r="AH125" s="145" t="e">
        <f t="shared" si="75"/>
        <v>#VALUE!</v>
      </c>
      <c r="AI125" s="145" t="e">
        <f t="shared" si="75"/>
        <v>#VALUE!</v>
      </c>
      <c r="AJ125" s="145" t="e">
        <f t="shared" si="75"/>
        <v>#VALUE!</v>
      </c>
      <c r="AK125" s="145" t="e">
        <f t="shared" si="75"/>
        <v>#VALUE!</v>
      </c>
      <c r="AL125" s="145" t="e">
        <f t="shared" si="75"/>
        <v>#VALUE!</v>
      </c>
      <c r="AM125" s="145" t="e">
        <f t="shared" si="75"/>
        <v>#VALUE!</v>
      </c>
      <c r="AN125" s="145" t="e">
        <f t="shared" si="75"/>
        <v>#VALUE!</v>
      </c>
      <c r="AO125" s="145" t="e">
        <f t="shared" si="75"/>
        <v>#VALUE!</v>
      </c>
      <c r="AP125" s="145" t="e">
        <f t="shared" si="75"/>
        <v>#VALUE!</v>
      </c>
      <c r="AQ125" s="146"/>
      <c r="AR125" s="181" t="e">
        <f t="shared" si="69"/>
        <v>#VALUE!</v>
      </c>
      <c r="AS125" s="145" t="e">
        <f t="shared" si="54"/>
        <v>#VALUE!</v>
      </c>
      <c r="AT125" s="145" t="e">
        <f t="shared" si="55"/>
        <v>#VALUE!</v>
      </c>
      <c r="AU125" s="118"/>
      <c r="AV125" s="187" t="e">
        <f t="shared" si="66"/>
        <v>#VALUE!</v>
      </c>
      <c r="AW125" s="185" t="e">
        <f t="shared" si="78"/>
        <v>#VALUE!</v>
      </c>
      <c r="AX125" s="185" t="e">
        <f t="shared" si="78"/>
        <v>#VALUE!</v>
      </c>
      <c r="AY125" s="185" t="e">
        <f t="shared" si="78"/>
        <v>#VALUE!</v>
      </c>
      <c r="AZ125" s="185" t="e">
        <f t="shared" si="78"/>
        <v>#VALUE!</v>
      </c>
      <c r="BA125" s="185" t="e">
        <f t="shared" si="78"/>
        <v>#VALUE!</v>
      </c>
      <c r="BB125" s="185" t="e">
        <f t="shared" si="78"/>
        <v>#VALUE!</v>
      </c>
      <c r="BC125" s="185" t="e">
        <f t="shared" si="78"/>
        <v>#VALUE!</v>
      </c>
      <c r="BD125" s="185" t="e">
        <f t="shared" si="78"/>
        <v>#VALUE!</v>
      </c>
      <c r="BE125" s="185" t="e">
        <f t="shared" si="78"/>
        <v>#VALUE!</v>
      </c>
      <c r="BF125" s="146"/>
      <c r="BG125" s="181" t="e">
        <f t="shared" si="70"/>
        <v>#VALUE!</v>
      </c>
      <c r="BH125" s="145" t="e">
        <f t="shared" si="57"/>
        <v>#VALUE!</v>
      </c>
      <c r="BI125" s="145" t="e">
        <f t="shared" si="58"/>
        <v>#VALUE!</v>
      </c>
      <c r="BJ125" s="118"/>
      <c r="BK125" s="187" t="e">
        <f t="shared" si="67"/>
        <v>#VALUE!</v>
      </c>
      <c r="BL125" s="185" t="e">
        <f t="shared" si="76"/>
        <v>#VALUE!</v>
      </c>
      <c r="BM125" s="185" t="e">
        <f t="shared" si="76"/>
        <v>#VALUE!</v>
      </c>
      <c r="BN125" s="185" t="e">
        <f t="shared" si="76"/>
        <v>#VALUE!</v>
      </c>
      <c r="BO125" s="185" t="e">
        <f t="shared" si="76"/>
        <v>#VALUE!</v>
      </c>
      <c r="BP125" s="185" t="e">
        <f t="shared" si="76"/>
        <v>#VALUE!</v>
      </c>
      <c r="BQ125" s="185" t="e">
        <f t="shared" si="76"/>
        <v>#VALUE!</v>
      </c>
      <c r="BR125" s="185" t="e">
        <f t="shared" si="76"/>
        <v>#VALUE!</v>
      </c>
      <c r="BS125" s="185" t="e">
        <f t="shared" si="76"/>
        <v>#VALUE!</v>
      </c>
      <c r="BT125" s="185" t="e">
        <f t="shared" si="76"/>
        <v>#VALUE!</v>
      </c>
      <c r="BU125" s="119"/>
    </row>
    <row r="126" spans="1:73" ht="18" customHeight="1" x14ac:dyDescent="0.25">
      <c r="A126" s="117"/>
      <c r="B126" s="151" t="e">
        <f t="shared" si="74"/>
        <v>#VALUE!</v>
      </c>
      <c r="C126" s="118"/>
      <c r="D126" s="233" t="e">
        <f t="shared" si="47"/>
        <v>#VALUE!</v>
      </c>
      <c r="E126" s="233" t="e">
        <f t="shared" si="48"/>
        <v>#VALUE!</v>
      </c>
      <c r="F126" s="233" t="e">
        <f t="shared" si="49"/>
        <v>#VALUE!</v>
      </c>
      <c r="G126" s="118"/>
      <c r="H126" s="181" t="e">
        <f t="shared" si="50"/>
        <v>#VALUE!</v>
      </c>
      <c r="I126" s="145" t="e">
        <f t="shared" si="51"/>
        <v>#VALUE!</v>
      </c>
      <c r="J126" s="145" t="e">
        <f t="shared" si="52"/>
        <v>#VALUE!</v>
      </c>
      <c r="K126" s="118"/>
      <c r="L126" s="187" t="e">
        <f t="shared" si="65"/>
        <v>#VALUE!</v>
      </c>
      <c r="M126" s="185" t="e">
        <f t="shared" si="77"/>
        <v>#VALUE!</v>
      </c>
      <c r="N126" s="145" t="e">
        <f t="shared" si="77"/>
        <v>#VALUE!</v>
      </c>
      <c r="O126" s="145" t="e">
        <f t="shared" si="77"/>
        <v>#VALUE!</v>
      </c>
      <c r="P126" s="145" t="e">
        <f t="shared" si="77"/>
        <v>#VALUE!</v>
      </c>
      <c r="Q126" s="145" t="e">
        <f t="shared" si="77"/>
        <v>#VALUE!</v>
      </c>
      <c r="R126" s="145" t="e">
        <f t="shared" si="77"/>
        <v>#VALUE!</v>
      </c>
      <c r="S126" s="145" t="e">
        <f t="shared" si="77"/>
        <v>#VALUE!</v>
      </c>
      <c r="T126" s="145" t="e">
        <f t="shared" si="77"/>
        <v>#VALUE!</v>
      </c>
      <c r="U126" s="145" t="e">
        <f t="shared" si="77"/>
        <v>#VALUE!</v>
      </c>
      <c r="V126" s="145" t="e">
        <f t="shared" si="77"/>
        <v>#VALUE!</v>
      </c>
      <c r="W126" s="145" t="e">
        <f t="shared" si="77"/>
        <v>#VALUE!</v>
      </c>
      <c r="X126" s="145" t="e">
        <f t="shared" si="77"/>
        <v>#VALUE!</v>
      </c>
      <c r="Y126" s="145" t="e">
        <f t="shared" si="77"/>
        <v>#VALUE!</v>
      </c>
      <c r="Z126" s="145" t="e">
        <f t="shared" si="77"/>
        <v>#VALUE!</v>
      </c>
      <c r="AA126" s="145" t="e">
        <f t="shared" si="77"/>
        <v>#VALUE!</v>
      </c>
      <c r="AB126" s="145" t="e">
        <f t="shared" si="77"/>
        <v>#VALUE!</v>
      </c>
      <c r="AC126" s="145" t="e">
        <f t="shared" si="75"/>
        <v>#VALUE!</v>
      </c>
      <c r="AD126" s="145" t="e">
        <f t="shared" si="75"/>
        <v>#VALUE!</v>
      </c>
      <c r="AE126" s="145" t="e">
        <f t="shared" si="75"/>
        <v>#VALUE!</v>
      </c>
      <c r="AF126" s="145" t="e">
        <f t="shared" si="75"/>
        <v>#VALUE!</v>
      </c>
      <c r="AG126" s="145" t="e">
        <f t="shared" si="75"/>
        <v>#VALUE!</v>
      </c>
      <c r="AH126" s="145" t="e">
        <f t="shared" si="75"/>
        <v>#VALUE!</v>
      </c>
      <c r="AI126" s="145" t="e">
        <f t="shared" si="75"/>
        <v>#VALUE!</v>
      </c>
      <c r="AJ126" s="145" t="e">
        <f t="shared" si="75"/>
        <v>#VALUE!</v>
      </c>
      <c r="AK126" s="145" t="e">
        <f t="shared" si="75"/>
        <v>#VALUE!</v>
      </c>
      <c r="AL126" s="145" t="e">
        <f t="shared" si="75"/>
        <v>#VALUE!</v>
      </c>
      <c r="AM126" s="145" t="e">
        <f t="shared" si="75"/>
        <v>#VALUE!</v>
      </c>
      <c r="AN126" s="145" t="e">
        <f t="shared" si="75"/>
        <v>#VALUE!</v>
      </c>
      <c r="AO126" s="145" t="e">
        <f t="shared" si="75"/>
        <v>#VALUE!</v>
      </c>
      <c r="AP126" s="145" t="e">
        <f t="shared" si="75"/>
        <v>#VALUE!</v>
      </c>
      <c r="AQ126" s="146"/>
      <c r="AR126" s="181" t="e">
        <f t="shared" si="69"/>
        <v>#VALUE!</v>
      </c>
      <c r="AS126" s="145" t="e">
        <f t="shared" si="54"/>
        <v>#VALUE!</v>
      </c>
      <c r="AT126" s="145" t="e">
        <f t="shared" si="55"/>
        <v>#VALUE!</v>
      </c>
      <c r="AU126" s="118"/>
      <c r="AV126" s="187" t="e">
        <f t="shared" si="66"/>
        <v>#VALUE!</v>
      </c>
      <c r="AW126" s="185" t="e">
        <f t="shared" si="78"/>
        <v>#VALUE!</v>
      </c>
      <c r="AX126" s="185" t="e">
        <f t="shared" si="78"/>
        <v>#VALUE!</v>
      </c>
      <c r="AY126" s="185" t="e">
        <f t="shared" si="78"/>
        <v>#VALUE!</v>
      </c>
      <c r="AZ126" s="185" t="e">
        <f t="shared" si="78"/>
        <v>#VALUE!</v>
      </c>
      <c r="BA126" s="185" t="e">
        <f t="shared" si="78"/>
        <v>#VALUE!</v>
      </c>
      <c r="BB126" s="185" t="e">
        <f t="shared" si="78"/>
        <v>#VALUE!</v>
      </c>
      <c r="BC126" s="185" t="e">
        <f t="shared" si="78"/>
        <v>#VALUE!</v>
      </c>
      <c r="BD126" s="185" t="e">
        <f t="shared" si="78"/>
        <v>#VALUE!</v>
      </c>
      <c r="BE126" s="185" t="e">
        <f t="shared" si="78"/>
        <v>#VALUE!</v>
      </c>
      <c r="BF126" s="146"/>
      <c r="BG126" s="181" t="e">
        <f t="shared" si="70"/>
        <v>#VALUE!</v>
      </c>
      <c r="BH126" s="145" t="e">
        <f t="shared" si="57"/>
        <v>#VALUE!</v>
      </c>
      <c r="BI126" s="145" t="e">
        <f t="shared" si="58"/>
        <v>#VALUE!</v>
      </c>
      <c r="BJ126" s="118"/>
      <c r="BK126" s="187" t="e">
        <f t="shared" si="67"/>
        <v>#VALUE!</v>
      </c>
      <c r="BL126" s="185" t="e">
        <f t="shared" si="76"/>
        <v>#VALUE!</v>
      </c>
      <c r="BM126" s="185" t="e">
        <f t="shared" si="76"/>
        <v>#VALUE!</v>
      </c>
      <c r="BN126" s="185" t="e">
        <f t="shared" si="76"/>
        <v>#VALUE!</v>
      </c>
      <c r="BO126" s="185" t="e">
        <f t="shared" si="76"/>
        <v>#VALUE!</v>
      </c>
      <c r="BP126" s="185" t="e">
        <f t="shared" si="76"/>
        <v>#VALUE!</v>
      </c>
      <c r="BQ126" s="185" t="e">
        <f t="shared" si="76"/>
        <v>#VALUE!</v>
      </c>
      <c r="BR126" s="185" t="e">
        <f t="shared" si="76"/>
        <v>#VALUE!</v>
      </c>
      <c r="BS126" s="185" t="e">
        <f t="shared" si="76"/>
        <v>#VALUE!</v>
      </c>
      <c r="BT126" s="185" t="e">
        <f t="shared" si="76"/>
        <v>#VALUE!</v>
      </c>
      <c r="BU126" s="119"/>
    </row>
    <row r="127" spans="1:73" ht="18" customHeight="1" x14ac:dyDescent="0.25">
      <c r="A127" s="117"/>
      <c r="B127" s="151" t="e">
        <f t="shared" si="74"/>
        <v>#VALUE!</v>
      </c>
      <c r="C127" s="118"/>
      <c r="D127" s="233" t="e">
        <f t="shared" si="47"/>
        <v>#VALUE!</v>
      </c>
      <c r="E127" s="233" t="e">
        <f t="shared" si="48"/>
        <v>#VALUE!</v>
      </c>
      <c r="F127" s="233" t="e">
        <f t="shared" si="49"/>
        <v>#VALUE!</v>
      </c>
      <c r="G127" s="118"/>
      <c r="H127" s="181" t="e">
        <f t="shared" si="50"/>
        <v>#VALUE!</v>
      </c>
      <c r="I127" s="145" t="e">
        <f t="shared" si="51"/>
        <v>#VALUE!</v>
      </c>
      <c r="J127" s="145" t="e">
        <f t="shared" si="52"/>
        <v>#VALUE!</v>
      </c>
      <c r="K127" s="118"/>
      <c r="L127" s="187" t="e">
        <f t="shared" si="65"/>
        <v>#VALUE!</v>
      </c>
      <c r="M127" s="185" t="e">
        <f t="shared" si="77"/>
        <v>#VALUE!</v>
      </c>
      <c r="N127" s="145" t="e">
        <f t="shared" si="77"/>
        <v>#VALUE!</v>
      </c>
      <c r="O127" s="145" t="e">
        <f t="shared" si="77"/>
        <v>#VALUE!</v>
      </c>
      <c r="P127" s="145" t="e">
        <f t="shared" si="77"/>
        <v>#VALUE!</v>
      </c>
      <c r="Q127" s="145" t="e">
        <f t="shared" si="77"/>
        <v>#VALUE!</v>
      </c>
      <c r="R127" s="145" t="e">
        <f t="shared" si="77"/>
        <v>#VALUE!</v>
      </c>
      <c r="S127" s="145" t="e">
        <f t="shared" si="77"/>
        <v>#VALUE!</v>
      </c>
      <c r="T127" s="145" t="e">
        <f t="shared" si="77"/>
        <v>#VALUE!</v>
      </c>
      <c r="U127" s="145" t="e">
        <f t="shared" si="77"/>
        <v>#VALUE!</v>
      </c>
      <c r="V127" s="145" t="e">
        <f t="shared" si="77"/>
        <v>#VALUE!</v>
      </c>
      <c r="W127" s="145" t="e">
        <f t="shared" si="77"/>
        <v>#VALUE!</v>
      </c>
      <c r="X127" s="145" t="e">
        <f t="shared" si="77"/>
        <v>#VALUE!</v>
      </c>
      <c r="Y127" s="145" t="e">
        <f t="shared" si="77"/>
        <v>#VALUE!</v>
      </c>
      <c r="Z127" s="145" t="e">
        <f t="shared" si="77"/>
        <v>#VALUE!</v>
      </c>
      <c r="AA127" s="145" t="e">
        <f t="shared" si="77"/>
        <v>#VALUE!</v>
      </c>
      <c r="AB127" s="145" t="e">
        <f t="shared" si="77"/>
        <v>#VALUE!</v>
      </c>
      <c r="AC127" s="145" t="e">
        <f t="shared" si="75"/>
        <v>#VALUE!</v>
      </c>
      <c r="AD127" s="145" t="e">
        <f t="shared" si="75"/>
        <v>#VALUE!</v>
      </c>
      <c r="AE127" s="145" t="e">
        <f t="shared" si="75"/>
        <v>#VALUE!</v>
      </c>
      <c r="AF127" s="145" t="e">
        <f t="shared" si="75"/>
        <v>#VALUE!</v>
      </c>
      <c r="AG127" s="145" t="e">
        <f t="shared" si="75"/>
        <v>#VALUE!</v>
      </c>
      <c r="AH127" s="145" t="e">
        <f t="shared" si="75"/>
        <v>#VALUE!</v>
      </c>
      <c r="AI127" s="145" t="e">
        <f t="shared" si="75"/>
        <v>#VALUE!</v>
      </c>
      <c r="AJ127" s="145" t="e">
        <f t="shared" si="75"/>
        <v>#VALUE!</v>
      </c>
      <c r="AK127" s="145" t="e">
        <f t="shared" si="75"/>
        <v>#VALUE!</v>
      </c>
      <c r="AL127" s="145" t="e">
        <f t="shared" si="75"/>
        <v>#VALUE!</v>
      </c>
      <c r="AM127" s="145" t="e">
        <f t="shared" si="75"/>
        <v>#VALUE!</v>
      </c>
      <c r="AN127" s="145" t="e">
        <f t="shared" si="75"/>
        <v>#VALUE!</v>
      </c>
      <c r="AO127" s="145" t="e">
        <f t="shared" si="75"/>
        <v>#VALUE!</v>
      </c>
      <c r="AP127" s="145" t="e">
        <f t="shared" si="75"/>
        <v>#VALUE!</v>
      </c>
      <c r="AQ127" s="146"/>
      <c r="AR127" s="181" t="e">
        <f t="shared" si="69"/>
        <v>#VALUE!</v>
      </c>
      <c r="AS127" s="145" t="e">
        <f t="shared" si="54"/>
        <v>#VALUE!</v>
      </c>
      <c r="AT127" s="145" t="e">
        <f t="shared" si="55"/>
        <v>#VALUE!</v>
      </c>
      <c r="AU127" s="118"/>
      <c r="AV127" s="187" t="e">
        <f t="shared" si="66"/>
        <v>#VALUE!</v>
      </c>
      <c r="AW127" s="185" t="e">
        <f t="shared" si="78"/>
        <v>#VALUE!</v>
      </c>
      <c r="AX127" s="185" t="e">
        <f t="shared" si="78"/>
        <v>#VALUE!</v>
      </c>
      <c r="AY127" s="185" t="e">
        <f t="shared" si="78"/>
        <v>#VALUE!</v>
      </c>
      <c r="AZ127" s="185" t="e">
        <f t="shared" si="78"/>
        <v>#VALUE!</v>
      </c>
      <c r="BA127" s="185" t="e">
        <f t="shared" si="78"/>
        <v>#VALUE!</v>
      </c>
      <c r="BB127" s="185" t="e">
        <f t="shared" si="78"/>
        <v>#VALUE!</v>
      </c>
      <c r="BC127" s="185" t="e">
        <f t="shared" si="78"/>
        <v>#VALUE!</v>
      </c>
      <c r="BD127" s="185" t="e">
        <f t="shared" si="78"/>
        <v>#VALUE!</v>
      </c>
      <c r="BE127" s="185" t="e">
        <f t="shared" si="78"/>
        <v>#VALUE!</v>
      </c>
      <c r="BF127" s="146"/>
      <c r="BG127" s="181" t="e">
        <f t="shared" si="70"/>
        <v>#VALUE!</v>
      </c>
      <c r="BH127" s="145" t="e">
        <f t="shared" si="57"/>
        <v>#VALUE!</v>
      </c>
      <c r="BI127" s="145" t="e">
        <f t="shared" si="58"/>
        <v>#VALUE!</v>
      </c>
      <c r="BJ127" s="118"/>
      <c r="BK127" s="187" t="e">
        <f t="shared" si="67"/>
        <v>#VALUE!</v>
      </c>
      <c r="BL127" s="185" t="e">
        <f t="shared" si="76"/>
        <v>#VALUE!</v>
      </c>
      <c r="BM127" s="185" t="e">
        <f t="shared" si="76"/>
        <v>#VALUE!</v>
      </c>
      <c r="BN127" s="185" t="e">
        <f t="shared" si="76"/>
        <v>#VALUE!</v>
      </c>
      <c r="BO127" s="185" t="e">
        <f t="shared" si="76"/>
        <v>#VALUE!</v>
      </c>
      <c r="BP127" s="185" t="e">
        <f t="shared" si="76"/>
        <v>#VALUE!</v>
      </c>
      <c r="BQ127" s="185" t="e">
        <f t="shared" si="76"/>
        <v>#VALUE!</v>
      </c>
      <c r="BR127" s="185" t="e">
        <f t="shared" si="76"/>
        <v>#VALUE!</v>
      </c>
      <c r="BS127" s="185" t="e">
        <f t="shared" si="76"/>
        <v>#VALUE!</v>
      </c>
      <c r="BT127" s="185" t="e">
        <f t="shared" si="76"/>
        <v>#VALUE!</v>
      </c>
      <c r="BU127" s="119"/>
    </row>
    <row r="128" spans="1:73" ht="18" customHeight="1" x14ac:dyDescent="0.25">
      <c r="A128" s="117"/>
      <c r="B128" s="151" t="e">
        <f t="shared" si="74"/>
        <v>#VALUE!</v>
      </c>
      <c r="C128" s="118"/>
      <c r="D128" s="233" t="e">
        <f t="shared" si="47"/>
        <v>#VALUE!</v>
      </c>
      <c r="E128" s="233" t="e">
        <f t="shared" si="48"/>
        <v>#VALUE!</v>
      </c>
      <c r="F128" s="233" t="e">
        <f t="shared" si="49"/>
        <v>#VALUE!</v>
      </c>
      <c r="G128" s="118"/>
      <c r="H128" s="181" t="e">
        <f t="shared" si="50"/>
        <v>#VALUE!</v>
      </c>
      <c r="I128" s="145" t="e">
        <f t="shared" si="51"/>
        <v>#VALUE!</v>
      </c>
      <c r="J128" s="145" t="e">
        <f t="shared" si="52"/>
        <v>#VALUE!</v>
      </c>
      <c r="K128" s="118"/>
      <c r="L128" s="187" t="e">
        <f t="shared" si="65"/>
        <v>#VALUE!</v>
      </c>
      <c r="M128" s="185" t="e">
        <f t="shared" si="77"/>
        <v>#VALUE!</v>
      </c>
      <c r="N128" s="145" t="e">
        <f t="shared" si="77"/>
        <v>#VALUE!</v>
      </c>
      <c r="O128" s="145" t="e">
        <f t="shared" si="77"/>
        <v>#VALUE!</v>
      </c>
      <c r="P128" s="145" t="e">
        <f t="shared" si="77"/>
        <v>#VALUE!</v>
      </c>
      <c r="Q128" s="145" t="e">
        <f t="shared" si="77"/>
        <v>#VALUE!</v>
      </c>
      <c r="R128" s="145" t="e">
        <f t="shared" si="77"/>
        <v>#VALUE!</v>
      </c>
      <c r="S128" s="145" t="e">
        <f t="shared" si="77"/>
        <v>#VALUE!</v>
      </c>
      <c r="T128" s="145" t="e">
        <f t="shared" si="77"/>
        <v>#VALUE!</v>
      </c>
      <c r="U128" s="145" t="e">
        <f t="shared" si="77"/>
        <v>#VALUE!</v>
      </c>
      <c r="V128" s="145" t="e">
        <f t="shared" si="77"/>
        <v>#VALUE!</v>
      </c>
      <c r="W128" s="145" t="e">
        <f t="shared" si="77"/>
        <v>#VALUE!</v>
      </c>
      <c r="X128" s="145" t="e">
        <f t="shared" si="77"/>
        <v>#VALUE!</v>
      </c>
      <c r="Y128" s="145" t="e">
        <f t="shared" si="77"/>
        <v>#VALUE!</v>
      </c>
      <c r="Z128" s="145" t="e">
        <f t="shared" si="77"/>
        <v>#VALUE!</v>
      </c>
      <c r="AA128" s="145" t="e">
        <f t="shared" si="77"/>
        <v>#VALUE!</v>
      </c>
      <c r="AB128" s="145" t="e">
        <f t="shared" si="77"/>
        <v>#VALUE!</v>
      </c>
      <c r="AC128" s="145" t="e">
        <f t="shared" si="75"/>
        <v>#VALUE!</v>
      </c>
      <c r="AD128" s="145" t="e">
        <f t="shared" si="75"/>
        <v>#VALUE!</v>
      </c>
      <c r="AE128" s="145" t="e">
        <f t="shared" si="75"/>
        <v>#VALUE!</v>
      </c>
      <c r="AF128" s="145" t="e">
        <f t="shared" si="75"/>
        <v>#VALUE!</v>
      </c>
      <c r="AG128" s="145" t="e">
        <f t="shared" si="75"/>
        <v>#VALUE!</v>
      </c>
      <c r="AH128" s="145" t="e">
        <f t="shared" si="75"/>
        <v>#VALUE!</v>
      </c>
      <c r="AI128" s="145" t="e">
        <f t="shared" si="75"/>
        <v>#VALUE!</v>
      </c>
      <c r="AJ128" s="145" t="e">
        <f t="shared" si="75"/>
        <v>#VALUE!</v>
      </c>
      <c r="AK128" s="145" t="e">
        <f t="shared" si="75"/>
        <v>#VALUE!</v>
      </c>
      <c r="AL128" s="145" t="e">
        <f t="shared" si="75"/>
        <v>#VALUE!</v>
      </c>
      <c r="AM128" s="145" t="e">
        <f t="shared" si="75"/>
        <v>#VALUE!</v>
      </c>
      <c r="AN128" s="145" t="e">
        <f t="shared" si="75"/>
        <v>#VALUE!</v>
      </c>
      <c r="AO128" s="145" t="e">
        <f t="shared" si="75"/>
        <v>#VALUE!</v>
      </c>
      <c r="AP128" s="145" t="e">
        <f t="shared" si="75"/>
        <v>#VALUE!</v>
      </c>
      <c r="AQ128" s="146"/>
      <c r="AR128" s="181" t="e">
        <f t="shared" si="69"/>
        <v>#VALUE!</v>
      </c>
      <c r="AS128" s="145" t="e">
        <f t="shared" si="54"/>
        <v>#VALUE!</v>
      </c>
      <c r="AT128" s="145" t="e">
        <f t="shared" si="55"/>
        <v>#VALUE!</v>
      </c>
      <c r="AU128" s="118"/>
      <c r="AV128" s="187" t="e">
        <f t="shared" si="66"/>
        <v>#VALUE!</v>
      </c>
      <c r="AW128" s="185" t="e">
        <f t="shared" si="78"/>
        <v>#VALUE!</v>
      </c>
      <c r="AX128" s="185" t="e">
        <f t="shared" si="78"/>
        <v>#VALUE!</v>
      </c>
      <c r="AY128" s="185" t="e">
        <f t="shared" si="78"/>
        <v>#VALUE!</v>
      </c>
      <c r="AZ128" s="185" t="e">
        <f t="shared" si="78"/>
        <v>#VALUE!</v>
      </c>
      <c r="BA128" s="185" t="e">
        <f t="shared" si="78"/>
        <v>#VALUE!</v>
      </c>
      <c r="BB128" s="185" t="e">
        <f t="shared" si="78"/>
        <v>#VALUE!</v>
      </c>
      <c r="BC128" s="185" t="e">
        <f t="shared" si="78"/>
        <v>#VALUE!</v>
      </c>
      <c r="BD128" s="185" t="e">
        <f t="shared" si="78"/>
        <v>#VALUE!</v>
      </c>
      <c r="BE128" s="185" t="e">
        <f t="shared" si="78"/>
        <v>#VALUE!</v>
      </c>
      <c r="BF128" s="146"/>
      <c r="BG128" s="181" t="e">
        <f t="shared" si="70"/>
        <v>#VALUE!</v>
      </c>
      <c r="BH128" s="145" t="e">
        <f t="shared" si="57"/>
        <v>#VALUE!</v>
      </c>
      <c r="BI128" s="145" t="e">
        <f t="shared" si="58"/>
        <v>#VALUE!</v>
      </c>
      <c r="BJ128" s="118"/>
      <c r="BK128" s="187" t="e">
        <f t="shared" si="67"/>
        <v>#VALUE!</v>
      </c>
      <c r="BL128" s="185" t="e">
        <f t="shared" si="76"/>
        <v>#VALUE!</v>
      </c>
      <c r="BM128" s="185" t="e">
        <f t="shared" si="76"/>
        <v>#VALUE!</v>
      </c>
      <c r="BN128" s="185" t="e">
        <f t="shared" si="76"/>
        <v>#VALUE!</v>
      </c>
      <c r="BO128" s="185" t="e">
        <f t="shared" si="76"/>
        <v>#VALUE!</v>
      </c>
      <c r="BP128" s="185" t="e">
        <f t="shared" si="76"/>
        <v>#VALUE!</v>
      </c>
      <c r="BQ128" s="185" t="e">
        <f t="shared" si="76"/>
        <v>#VALUE!</v>
      </c>
      <c r="BR128" s="185" t="e">
        <f t="shared" si="76"/>
        <v>#VALUE!</v>
      </c>
      <c r="BS128" s="185" t="e">
        <f t="shared" si="76"/>
        <v>#VALUE!</v>
      </c>
      <c r="BT128" s="185" t="e">
        <f t="shared" si="76"/>
        <v>#VALUE!</v>
      </c>
      <c r="BU128" s="119"/>
    </row>
    <row r="129" spans="1:73" ht="18" customHeight="1" x14ac:dyDescent="0.25">
      <c r="A129" s="117"/>
      <c r="B129" s="151" t="e">
        <f t="shared" si="74"/>
        <v>#VALUE!</v>
      </c>
      <c r="C129" s="118"/>
      <c r="D129" s="233" t="e">
        <f t="shared" si="47"/>
        <v>#VALUE!</v>
      </c>
      <c r="E129" s="233" t="e">
        <f t="shared" si="48"/>
        <v>#VALUE!</v>
      </c>
      <c r="F129" s="233" t="e">
        <f t="shared" si="49"/>
        <v>#VALUE!</v>
      </c>
      <c r="G129" s="118"/>
      <c r="H129" s="181" t="e">
        <f t="shared" si="50"/>
        <v>#VALUE!</v>
      </c>
      <c r="I129" s="145" t="e">
        <f t="shared" si="51"/>
        <v>#VALUE!</v>
      </c>
      <c r="J129" s="145" t="e">
        <f t="shared" si="52"/>
        <v>#VALUE!</v>
      </c>
      <c r="K129" s="118"/>
      <c r="L129" s="187" t="e">
        <f t="shared" si="65"/>
        <v>#VALUE!</v>
      </c>
      <c r="M129" s="185" t="e">
        <f t="shared" si="77"/>
        <v>#VALUE!</v>
      </c>
      <c r="N129" s="145" t="e">
        <f t="shared" si="77"/>
        <v>#VALUE!</v>
      </c>
      <c r="O129" s="145" t="e">
        <f t="shared" si="77"/>
        <v>#VALUE!</v>
      </c>
      <c r="P129" s="145" t="e">
        <f t="shared" si="77"/>
        <v>#VALUE!</v>
      </c>
      <c r="Q129" s="145" t="e">
        <f t="shared" si="77"/>
        <v>#VALUE!</v>
      </c>
      <c r="R129" s="145" t="e">
        <f t="shared" si="77"/>
        <v>#VALUE!</v>
      </c>
      <c r="S129" s="145" t="e">
        <f t="shared" si="77"/>
        <v>#VALUE!</v>
      </c>
      <c r="T129" s="145" t="e">
        <f t="shared" si="77"/>
        <v>#VALUE!</v>
      </c>
      <c r="U129" s="145" t="e">
        <f t="shared" si="77"/>
        <v>#VALUE!</v>
      </c>
      <c r="V129" s="145" t="e">
        <f t="shared" si="77"/>
        <v>#VALUE!</v>
      </c>
      <c r="W129" s="145" t="e">
        <f t="shared" si="77"/>
        <v>#VALUE!</v>
      </c>
      <c r="X129" s="145" t="e">
        <f t="shared" si="77"/>
        <v>#VALUE!</v>
      </c>
      <c r="Y129" s="145" t="e">
        <f t="shared" si="77"/>
        <v>#VALUE!</v>
      </c>
      <c r="Z129" s="145" t="e">
        <f t="shared" si="77"/>
        <v>#VALUE!</v>
      </c>
      <c r="AA129" s="145" t="e">
        <f t="shared" si="77"/>
        <v>#VALUE!</v>
      </c>
      <c r="AB129" s="145" t="e">
        <f t="shared" si="77"/>
        <v>#VALUE!</v>
      </c>
      <c r="AC129" s="145" t="e">
        <f t="shared" si="75"/>
        <v>#VALUE!</v>
      </c>
      <c r="AD129" s="145" t="e">
        <f t="shared" si="75"/>
        <v>#VALUE!</v>
      </c>
      <c r="AE129" s="145" t="e">
        <f t="shared" si="75"/>
        <v>#VALUE!</v>
      </c>
      <c r="AF129" s="145" t="e">
        <f t="shared" si="75"/>
        <v>#VALUE!</v>
      </c>
      <c r="AG129" s="145" t="e">
        <f t="shared" si="75"/>
        <v>#VALUE!</v>
      </c>
      <c r="AH129" s="145" t="e">
        <f t="shared" si="75"/>
        <v>#VALUE!</v>
      </c>
      <c r="AI129" s="145" t="e">
        <f t="shared" si="75"/>
        <v>#VALUE!</v>
      </c>
      <c r="AJ129" s="145" t="e">
        <f t="shared" si="75"/>
        <v>#VALUE!</v>
      </c>
      <c r="AK129" s="145" t="e">
        <f t="shared" si="75"/>
        <v>#VALUE!</v>
      </c>
      <c r="AL129" s="145" t="e">
        <f t="shared" si="75"/>
        <v>#VALUE!</v>
      </c>
      <c r="AM129" s="145" t="e">
        <f t="shared" si="75"/>
        <v>#VALUE!</v>
      </c>
      <c r="AN129" s="145" t="e">
        <f t="shared" si="75"/>
        <v>#VALUE!</v>
      </c>
      <c r="AO129" s="145" t="e">
        <f t="shared" si="75"/>
        <v>#VALUE!</v>
      </c>
      <c r="AP129" s="145" t="e">
        <f t="shared" si="75"/>
        <v>#VALUE!</v>
      </c>
      <c r="AQ129" s="146"/>
      <c r="AR129" s="181" t="e">
        <f t="shared" si="69"/>
        <v>#VALUE!</v>
      </c>
      <c r="AS129" s="145" t="e">
        <f t="shared" si="54"/>
        <v>#VALUE!</v>
      </c>
      <c r="AT129" s="145" t="e">
        <f t="shared" si="55"/>
        <v>#VALUE!</v>
      </c>
      <c r="AU129" s="118"/>
      <c r="AV129" s="187" t="e">
        <f t="shared" si="66"/>
        <v>#VALUE!</v>
      </c>
      <c r="AW129" s="185" t="e">
        <f t="shared" si="78"/>
        <v>#VALUE!</v>
      </c>
      <c r="AX129" s="185" t="e">
        <f t="shared" si="78"/>
        <v>#VALUE!</v>
      </c>
      <c r="AY129" s="185" t="e">
        <f t="shared" si="78"/>
        <v>#VALUE!</v>
      </c>
      <c r="AZ129" s="185" t="e">
        <f t="shared" si="78"/>
        <v>#VALUE!</v>
      </c>
      <c r="BA129" s="185" t="e">
        <f t="shared" si="78"/>
        <v>#VALUE!</v>
      </c>
      <c r="BB129" s="185" t="e">
        <f t="shared" si="78"/>
        <v>#VALUE!</v>
      </c>
      <c r="BC129" s="185" t="e">
        <f t="shared" si="78"/>
        <v>#VALUE!</v>
      </c>
      <c r="BD129" s="185" t="e">
        <f t="shared" si="78"/>
        <v>#VALUE!</v>
      </c>
      <c r="BE129" s="185" t="e">
        <f t="shared" si="78"/>
        <v>#VALUE!</v>
      </c>
      <c r="BF129" s="146"/>
      <c r="BG129" s="181" t="e">
        <f t="shared" si="70"/>
        <v>#VALUE!</v>
      </c>
      <c r="BH129" s="145" t="e">
        <f t="shared" si="57"/>
        <v>#VALUE!</v>
      </c>
      <c r="BI129" s="145" t="e">
        <f t="shared" si="58"/>
        <v>#VALUE!</v>
      </c>
      <c r="BJ129" s="118"/>
      <c r="BK129" s="187" t="e">
        <f t="shared" si="67"/>
        <v>#VALUE!</v>
      </c>
      <c r="BL129" s="185" t="e">
        <f t="shared" si="76"/>
        <v>#VALUE!</v>
      </c>
      <c r="BM129" s="185" t="e">
        <f t="shared" si="76"/>
        <v>#VALUE!</v>
      </c>
      <c r="BN129" s="185" t="e">
        <f t="shared" si="76"/>
        <v>#VALUE!</v>
      </c>
      <c r="BO129" s="185" t="e">
        <f t="shared" si="76"/>
        <v>#VALUE!</v>
      </c>
      <c r="BP129" s="185" t="e">
        <f t="shared" si="76"/>
        <v>#VALUE!</v>
      </c>
      <c r="BQ129" s="185" t="e">
        <f t="shared" si="76"/>
        <v>#VALUE!</v>
      </c>
      <c r="BR129" s="185" t="e">
        <f t="shared" si="76"/>
        <v>#VALUE!</v>
      </c>
      <c r="BS129" s="185" t="e">
        <f t="shared" si="76"/>
        <v>#VALUE!</v>
      </c>
      <c r="BT129" s="185" t="e">
        <f t="shared" si="76"/>
        <v>#VALUE!</v>
      </c>
      <c r="BU129" s="119"/>
    </row>
    <row r="130" spans="1:73" ht="18" customHeight="1" x14ac:dyDescent="0.25">
      <c r="A130" s="117"/>
      <c r="B130" s="151" t="e">
        <f t="shared" si="74"/>
        <v>#VALUE!</v>
      </c>
      <c r="C130" s="118"/>
      <c r="D130" s="233" t="e">
        <f t="shared" si="47"/>
        <v>#VALUE!</v>
      </c>
      <c r="E130" s="233" t="e">
        <f t="shared" si="48"/>
        <v>#VALUE!</v>
      </c>
      <c r="F130" s="233" t="e">
        <f t="shared" si="49"/>
        <v>#VALUE!</v>
      </c>
      <c r="G130" s="118"/>
      <c r="H130" s="181" t="e">
        <f t="shared" si="50"/>
        <v>#VALUE!</v>
      </c>
      <c r="I130" s="145" t="e">
        <f t="shared" si="51"/>
        <v>#VALUE!</v>
      </c>
      <c r="J130" s="145" t="e">
        <f t="shared" si="52"/>
        <v>#VALUE!</v>
      </c>
      <c r="K130" s="118"/>
      <c r="L130" s="187" t="e">
        <f t="shared" si="65"/>
        <v>#VALUE!</v>
      </c>
      <c r="M130" s="185" t="e">
        <f t="shared" si="77"/>
        <v>#VALUE!</v>
      </c>
      <c r="N130" s="145" t="e">
        <f t="shared" si="77"/>
        <v>#VALUE!</v>
      </c>
      <c r="O130" s="145" t="e">
        <f t="shared" si="77"/>
        <v>#VALUE!</v>
      </c>
      <c r="P130" s="145" t="e">
        <f t="shared" si="77"/>
        <v>#VALUE!</v>
      </c>
      <c r="Q130" s="145" t="e">
        <f t="shared" si="77"/>
        <v>#VALUE!</v>
      </c>
      <c r="R130" s="145" t="e">
        <f t="shared" si="77"/>
        <v>#VALUE!</v>
      </c>
      <c r="S130" s="145" t="e">
        <f t="shared" si="77"/>
        <v>#VALUE!</v>
      </c>
      <c r="T130" s="145" t="e">
        <f t="shared" si="77"/>
        <v>#VALUE!</v>
      </c>
      <c r="U130" s="145" t="e">
        <f t="shared" si="77"/>
        <v>#VALUE!</v>
      </c>
      <c r="V130" s="145" t="e">
        <f t="shared" si="77"/>
        <v>#VALUE!</v>
      </c>
      <c r="W130" s="145" t="e">
        <f t="shared" si="77"/>
        <v>#VALUE!</v>
      </c>
      <c r="X130" s="145" t="e">
        <f t="shared" si="77"/>
        <v>#VALUE!</v>
      </c>
      <c r="Y130" s="145" t="e">
        <f t="shared" si="77"/>
        <v>#VALUE!</v>
      </c>
      <c r="Z130" s="145" t="e">
        <f t="shared" si="77"/>
        <v>#VALUE!</v>
      </c>
      <c r="AA130" s="145" t="e">
        <f t="shared" si="77"/>
        <v>#VALUE!</v>
      </c>
      <c r="AB130" s="145" t="e">
        <f t="shared" si="77"/>
        <v>#VALUE!</v>
      </c>
      <c r="AC130" s="145" t="e">
        <f t="shared" si="75"/>
        <v>#VALUE!</v>
      </c>
      <c r="AD130" s="145" t="e">
        <f t="shared" si="75"/>
        <v>#VALUE!</v>
      </c>
      <c r="AE130" s="145" t="e">
        <f t="shared" si="75"/>
        <v>#VALUE!</v>
      </c>
      <c r="AF130" s="145" t="e">
        <f t="shared" si="75"/>
        <v>#VALUE!</v>
      </c>
      <c r="AG130" s="145" t="e">
        <f t="shared" si="75"/>
        <v>#VALUE!</v>
      </c>
      <c r="AH130" s="145" t="e">
        <f t="shared" si="75"/>
        <v>#VALUE!</v>
      </c>
      <c r="AI130" s="145" t="e">
        <f t="shared" si="75"/>
        <v>#VALUE!</v>
      </c>
      <c r="AJ130" s="145" t="e">
        <f t="shared" si="75"/>
        <v>#VALUE!</v>
      </c>
      <c r="AK130" s="145" t="e">
        <f t="shared" si="75"/>
        <v>#VALUE!</v>
      </c>
      <c r="AL130" s="145" t="e">
        <f t="shared" si="75"/>
        <v>#VALUE!</v>
      </c>
      <c r="AM130" s="145" t="e">
        <f t="shared" si="75"/>
        <v>#VALUE!</v>
      </c>
      <c r="AN130" s="145" t="e">
        <f t="shared" si="75"/>
        <v>#VALUE!</v>
      </c>
      <c r="AO130" s="145" t="e">
        <f t="shared" si="75"/>
        <v>#VALUE!</v>
      </c>
      <c r="AP130" s="145" t="e">
        <f t="shared" si="75"/>
        <v>#VALUE!</v>
      </c>
      <c r="AQ130" s="146"/>
      <c r="AR130" s="181" t="e">
        <f t="shared" si="69"/>
        <v>#VALUE!</v>
      </c>
      <c r="AS130" s="145" t="e">
        <f t="shared" si="54"/>
        <v>#VALUE!</v>
      </c>
      <c r="AT130" s="145" t="e">
        <f t="shared" si="55"/>
        <v>#VALUE!</v>
      </c>
      <c r="AU130" s="118"/>
      <c r="AV130" s="187" t="e">
        <f t="shared" si="66"/>
        <v>#VALUE!</v>
      </c>
      <c r="AW130" s="185" t="e">
        <f t="shared" si="78"/>
        <v>#VALUE!</v>
      </c>
      <c r="AX130" s="185" t="e">
        <f t="shared" si="78"/>
        <v>#VALUE!</v>
      </c>
      <c r="AY130" s="185" t="e">
        <f t="shared" si="78"/>
        <v>#VALUE!</v>
      </c>
      <c r="AZ130" s="185" t="e">
        <f t="shared" si="78"/>
        <v>#VALUE!</v>
      </c>
      <c r="BA130" s="185" t="e">
        <f t="shared" si="78"/>
        <v>#VALUE!</v>
      </c>
      <c r="BB130" s="185" t="e">
        <f t="shared" si="78"/>
        <v>#VALUE!</v>
      </c>
      <c r="BC130" s="185" t="e">
        <f t="shared" si="78"/>
        <v>#VALUE!</v>
      </c>
      <c r="BD130" s="185" t="e">
        <f t="shared" si="78"/>
        <v>#VALUE!</v>
      </c>
      <c r="BE130" s="185" t="e">
        <f t="shared" si="78"/>
        <v>#VALUE!</v>
      </c>
      <c r="BF130" s="146"/>
      <c r="BG130" s="181" t="e">
        <f t="shared" si="70"/>
        <v>#VALUE!</v>
      </c>
      <c r="BH130" s="145" t="e">
        <f t="shared" si="57"/>
        <v>#VALUE!</v>
      </c>
      <c r="BI130" s="145" t="e">
        <f t="shared" si="58"/>
        <v>#VALUE!</v>
      </c>
      <c r="BJ130" s="118"/>
      <c r="BK130" s="187" t="e">
        <f t="shared" si="67"/>
        <v>#VALUE!</v>
      </c>
      <c r="BL130" s="185" t="e">
        <f t="shared" si="76"/>
        <v>#VALUE!</v>
      </c>
      <c r="BM130" s="185" t="e">
        <f t="shared" si="76"/>
        <v>#VALUE!</v>
      </c>
      <c r="BN130" s="185" t="e">
        <f t="shared" si="76"/>
        <v>#VALUE!</v>
      </c>
      <c r="BO130" s="185" t="e">
        <f t="shared" si="76"/>
        <v>#VALUE!</v>
      </c>
      <c r="BP130" s="185" t="e">
        <f t="shared" si="76"/>
        <v>#VALUE!</v>
      </c>
      <c r="BQ130" s="185" t="e">
        <f t="shared" si="76"/>
        <v>#VALUE!</v>
      </c>
      <c r="BR130" s="185" t="e">
        <f t="shared" si="76"/>
        <v>#VALUE!</v>
      </c>
      <c r="BS130" s="185" t="e">
        <f t="shared" si="76"/>
        <v>#VALUE!</v>
      </c>
      <c r="BT130" s="185" t="e">
        <f t="shared" si="76"/>
        <v>#VALUE!</v>
      </c>
      <c r="BU130" s="119"/>
    </row>
    <row r="131" spans="1:73" ht="18" customHeight="1" x14ac:dyDescent="0.25">
      <c r="A131" s="117"/>
      <c r="B131" s="151" t="e">
        <f t="shared" si="74"/>
        <v>#VALUE!</v>
      </c>
      <c r="C131" s="118"/>
      <c r="D131" s="233" t="e">
        <f t="shared" si="47"/>
        <v>#VALUE!</v>
      </c>
      <c r="E131" s="233" t="e">
        <f t="shared" si="48"/>
        <v>#VALUE!</v>
      </c>
      <c r="F131" s="233" t="e">
        <f t="shared" si="49"/>
        <v>#VALUE!</v>
      </c>
      <c r="G131" s="118"/>
      <c r="H131" s="181" t="e">
        <f t="shared" si="50"/>
        <v>#VALUE!</v>
      </c>
      <c r="I131" s="145" t="e">
        <f t="shared" si="51"/>
        <v>#VALUE!</v>
      </c>
      <c r="J131" s="145" t="e">
        <f t="shared" si="52"/>
        <v>#VALUE!</v>
      </c>
      <c r="K131" s="118"/>
      <c r="L131" s="187" t="e">
        <f t="shared" si="65"/>
        <v>#VALUE!</v>
      </c>
      <c r="M131" s="185" t="e">
        <f t="shared" si="77"/>
        <v>#VALUE!</v>
      </c>
      <c r="N131" s="145" t="e">
        <f t="shared" si="77"/>
        <v>#VALUE!</v>
      </c>
      <c r="O131" s="145" t="e">
        <f t="shared" si="77"/>
        <v>#VALUE!</v>
      </c>
      <c r="P131" s="145" t="e">
        <f t="shared" si="77"/>
        <v>#VALUE!</v>
      </c>
      <c r="Q131" s="145" t="e">
        <f t="shared" si="77"/>
        <v>#VALUE!</v>
      </c>
      <c r="R131" s="145" t="e">
        <f t="shared" si="77"/>
        <v>#VALUE!</v>
      </c>
      <c r="S131" s="145" t="e">
        <f t="shared" si="77"/>
        <v>#VALUE!</v>
      </c>
      <c r="T131" s="145" t="e">
        <f t="shared" si="77"/>
        <v>#VALUE!</v>
      </c>
      <c r="U131" s="145" t="e">
        <f t="shared" si="77"/>
        <v>#VALUE!</v>
      </c>
      <c r="V131" s="145" t="e">
        <f t="shared" si="77"/>
        <v>#VALUE!</v>
      </c>
      <c r="W131" s="145" t="e">
        <f t="shared" si="77"/>
        <v>#VALUE!</v>
      </c>
      <c r="X131" s="145" t="e">
        <f t="shared" si="77"/>
        <v>#VALUE!</v>
      </c>
      <c r="Y131" s="145" t="e">
        <f t="shared" si="77"/>
        <v>#VALUE!</v>
      </c>
      <c r="Z131" s="145" t="e">
        <f t="shared" si="77"/>
        <v>#VALUE!</v>
      </c>
      <c r="AA131" s="145" t="e">
        <f t="shared" si="77"/>
        <v>#VALUE!</v>
      </c>
      <c r="AB131" s="145" t="e">
        <f t="shared" si="77"/>
        <v>#VALUE!</v>
      </c>
      <c r="AC131" s="145" t="e">
        <f t="shared" si="75"/>
        <v>#VALUE!</v>
      </c>
      <c r="AD131" s="145" t="e">
        <f t="shared" si="75"/>
        <v>#VALUE!</v>
      </c>
      <c r="AE131" s="145" t="e">
        <f t="shared" si="75"/>
        <v>#VALUE!</v>
      </c>
      <c r="AF131" s="145" t="e">
        <f t="shared" si="75"/>
        <v>#VALUE!</v>
      </c>
      <c r="AG131" s="145" t="e">
        <f t="shared" si="75"/>
        <v>#VALUE!</v>
      </c>
      <c r="AH131" s="145" t="e">
        <f t="shared" si="75"/>
        <v>#VALUE!</v>
      </c>
      <c r="AI131" s="145" t="e">
        <f t="shared" si="75"/>
        <v>#VALUE!</v>
      </c>
      <c r="AJ131" s="145" t="e">
        <f t="shared" si="75"/>
        <v>#VALUE!</v>
      </c>
      <c r="AK131" s="145" t="e">
        <f t="shared" si="75"/>
        <v>#VALUE!</v>
      </c>
      <c r="AL131" s="145" t="e">
        <f t="shared" si="75"/>
        <v>#VALUE!</v>
      </c>
      <c r="AM131" s="145" t="e">
        <f t="shared" si="75"/>
        <v>#VALUE!</v>
      </c>
      <c r="AN131" s="145" t="e">
        <f t="shared" si="75"/>
        <v>#VALUE!</v>
      </c>
      <c r="AO131" s="145" t="e">
        <f t="shared" si="75"/>
        <v>#VALUE!</v>
      </c>
      <c r="AP131" s="145" t="e">
        <f t="shared" si="75"/>
        <v>#VALUE!</v>
      </c>
      <c r="AQ131" s="146"/>
      <c r="AR131" s="181" t="e">
        <f t="shared" si="69"/>
        <v>#VALUE!</v>
      </c>
      <c r="AS131" s="145" t="e">
        <f t="shared" si="54"/>
        <v>#VALUE!</v>
      </c>
      <c r="AT131" s="145" t="e">
        <f t="shared" si="55"/>
        <v>#VALUE!</v>
      </c>
      <c r="AU131" s="118"/>
      <c r="AV131" s="187" t="e">
        <f t="shared" si="66"/>
        <v>#VALUE!</v>
      </c>
      <c r="AW131" s="185" t="e">
        <f t="shared" si="78"/>
        <v>#VALUE!</v>
      </c>
      <c r="AX131" s="185" t="e">
        <f t="shared" si="78"/>
        <v>#VALUE!</v>
      </c>
      <c r="AY131" s="185" t="e">
        <f t="shared" si="78"/>
        <v>#VALUE!</v>
      </c>
      <c r="AZ131" s="185" t="e">
        <f t="shared" si="78"/>
        <v>#VALUE!</v>
      </c>
      <c r="BA131" s="185" t="e">
        <f t="shared" si="78"/>
        <v>#VALUE!</v>
      </c>
      <c r="BB131" s="185" t="e">
        <f t="shared" si="78"/>
        <v>#VALUE!</v>
      </c>
      <c r="BC131" s="185" t="e">
        <f t="shared" si="78"/>
        <v>#VALUE!</v>
      </c>
      <c r="BD131" s="185" t="e">
        <f t="shared" si="78"/>
        <v>#VALUE!</v>
      </c>
      <c r="BE131" s="185" t="e">
        <f t="shared" si="78"/>
        <v>#VALUE!</v>
      </c>
      <c r="BF131" s="146"/>
      <c r="BG131" s="181" t="e">
        <f t="shared" si="70"/>
        <v>#VALUE!</v>
      </c>
      <c r="BH131" s="145" t="e">
        <f t="shared" si="57"/>
        <v>#VALUE!</v>
      </c>
      <c r="BI131" s="145" t="e">
        <f t="shared" si="58"/>
        <v>#VALUE!</v>
      </c>
      <c r="BJ131" s="118"/>
      <c r="BK131" s="187" t="e">
        <f t="shared" si="67"/>
        <v>#VALUE!</v>
      </c>
      <c r="BL131" s="185" t="e">
        <f t="shared" si="76"/>
        <v>#VALUE!</v>
      </c>
      <c r="BM131" s="185" t="e">
        <f t="shared" si="76"/>
        <v>#VALUE!</v>
      </c>
      <c r="BN131" s="185" t="e">
        <f t="shared" si="76"/>
        <v>#VALUE!</v>
      </c>
      <c r="BO131" s="185" t="e">
        <f t="shared" si="76"/>
        <v>#VALUE!</v>
      </c>
      <c r="BP131" s="185" t="e">
        <f t="shared" si="76"/>
        <v>#VALUE!</v>
      </c>
      <c r="BQ131" s="185" t="e">
        <f t="shared" si="76"/>
        <v>#VALUE!</v>
      </c>
      <c r="BR131" s="185" t="e">
        <f t="shared" si="76"/>
        <v>#VALUE!</v>
      </c>
      <c r="BS131" s="185" t="e">
        <f t="shared" si="76"/>
        <v>#VALUE!</v>
      </c>
      <c r="BT131" s="185" t="e">
        <f t="shared" si="76"/>
        <v>#VALUE!</v>
      </c>
      <c r="BU131" s="119"/>
    </row>
    <row r="132" spans="1:73" ht="18" customHeight="1" x14ac:dyDescent="0.25">
      <c r="A132" s="117"/>
      <c r="B132" s="151" t="e">
        <f t="shared" si="74"/>
        <v>#VALUE!</v>
      </c>
      <c r="C132" s="118"/>
      <c r="D132" s="233" t="e">
        <f t="shared" si="47"/>
        <v>#VALUE!</v>
      </c>
      <c r="E132" s="233" t="e">
        <f t="shared" si="48"/>
        <v>#VALUE!</v>
      </c>
      <c r="F132" s="233" t="e">
        <f t="shared" si="49"/>
        <v>#VALUE!</v>
      </c>
      <c r="G132" s="118"/>
      <c r="H132" s="181" t="e">
        <f t="shared" si="50"/>
        <v>#VALUE!</v>
      </c>
      <c r="I132" s="145" t="e">
        <f t="shared" si="51"/>
        <v>#VALUE!</v>
      </c>
      <c r="J132" s="145" t="e">
        <f t="shared" si="52"/>
        <v>#VALUE!</v>
      </c>
      <c r="K132" s="118"/>
      <c r="L132" s="187" t="e">
        <f t="shared" si="65"/>
        <v>#VALUE!</v>
      </c>
      <c r="M132" s="185" t="e">
        <f t="shared" si="77"/>
        <v>#VALUE!</v>
      </c>
      <c r="N132" s="145" t="e">
        <f t="shared" si="77"/>
        <v>#VALUE!</v>
      </c>
      <c r="O132" s="145" t="e">
        <f t="shared" si="77"/>
        <v>#VALUE!</v>
      </c>
      <c r="P132" s="145" t="e">
        <f t="shared" si="77"/>
        <v>#VALUE!</v>
      </c>
      <c r="Q132" s="145" t="e">
        <f t="shared" si="77"/>
        <v>#VALUE!</v>
      </c>
      <c r="R132" s="145" t="e">
        <f t="shared" si="77"/>
        <v>#VALUE!</v>
      </c>
      <c r="S132" s="145" t="e">
        <f t="shared" si="77"/>
        <v>#VALUE!</v>
      </c>
      <c r="T132" s="145" t="e">
        <f t="shared" si="77"/>
        <v>#VALUE!</v>
      </c>
      <c r="U132" s="145" t="e">
        <f t="shared" si="77"/>
        <v>#VALUE!</v>
      </c>
      <c r="V132" s="145" t="e">
        <f t="shared" si="77"/>
        <v>#VALUE!</v>
      </c>
      <c r="W132" s="145" t="e">
        <f t="shared" si="77"/>
        <v>#VALUE!</v>
      </c>
      <c r="X132" s="145" t="e">
        <f t="shared" si="77"/>
        <v>#VALUE!</v>
      </c>
      <c r="Y132" s="145" t="e">
        <f t="shared" si="77"/>
        <v>#VALUE!</v>
      </c>
      <c r="Z132" s="145" t="e">
        <f t="shared" si="77"/>
        <v>#VALUE!</v>
      </c>
      <c r="AA132" s="145" t="e">
        <f t="shared" si="77"/>
        <v>#VALUE!</v>
      </c>
      <c r="AB132" s="145" t="e">
        <f t="shared" si="77"/>
        <v>#VALUE!</v>
      </c>
      <c r="AC132" s="145" t="e">
        <f t="shared" si="75"/>
        <v>#VALUE!</v>
      </c>
      <c r="AD132" s="145" t="e">
        <f t="shared" si="75"/>
        <v>#VALUE!</v>
      </c>
      <c r="AE132" s="145" t="e">
        <f t="shared" si="75"/>
        <v>#VALUE!</v>
      </c>
      <c r="AF132" s="145" t="e">
        <f t="shared" si="75"/>
        <v>#VALUE!</v>
      </c>
      <c r="AG132" s="145" t="e">
        <f t="shared" si="75"/>
        <v>#VALUE!</v>
      </c>
      <c r="AH132" s="145" t="e">
        <f t="shared" si="75"/>
        <v>#VALUE!</v>
      </c>
      <c r="AI132" s="145" t="e">
        <f t="shared" si="75"/>
        <v>#VALUE!</v>
      </c>
      <c r="AJ132" s="145" t="e">
        <f t="shared" si="75"/>
        <v>#VALUE!</v>
      </c>
      <c r="AK132" s="145" t="e">
        <f t="shared" si="75"/>
        <v>#VALUE!</v>
      </c>
      <c r="AL132" s="145" t="e">
        <f t="shared" si="75"/>
        <v>#VALUE!</v>
      </c>
      <c r="AM132" s="145" t="e">
        <f t="shared" si="75"/>
        <v>#VALUE!</v>
      </c>
      <c r="AN132" s="145" t="e">
        <f t="shared" si="75"/>
        <v>#VALUE!</v>
      </c>
      <c r="AO132" s="145" t="e">
        <f t="shared" si="75"/>
        <v>#VALUE!</v>
      </c>
      <c r="AP132" s="145" t="e">
        <f t="shared" si="75"/>
        <v>#VALUE!</v>
      </c>
      <c r="AQ132" s="146"/>
      <c r="AR132" s="181" t="e">
        <f t="shared" si="69"/>
        <v>#VALUE!</v>
      </c>
      <c r="AS132" s="145" t="e">
        <f t="shared" si="54"/>
        <v>#VALUE!</v>
      </c>
      <c r="AT132" s="145" t="e">
        <f t="shared" si="55"/>
        <v>#VALUE!</v>
      </c>
      <c r="AU132" s="118"/>
      <c r="AV132" s="187" t="e">
        <f t="shared" si="66"/>
        <v>#VALUE!</v>
      </c>
      <c r="AW132" s="185" t="e">
        <f t="shared" si="78"/>
        <v>#VALUE!</v>
      </c>
      <c r="AX132" s="185" t="e">
        <f t="shared" si="78"/>
        <v>#VALUE!</v>
      </c>
      <c r="AY132" s="185" t="e">
        <f t="shared" si="78"/>
        <v>#VALUE!</v>
      </c>
      <c r="AZ132" s="185" t="e">
        <f t="shared" si="78"/>
        <v>#VALUE!</v>
      </c>
      <c r="BA132" s="185" t="e">
        <f t="shared" si="78"/>
        <v>#VALUE!</v>
      </c>
      <c r="BB132" s="185" t="e">
        <f t="shared" si="78"/>
        <v>#VALUE!</v>
      </c>
      <c r="BC132" s="185" t="e">
        <f t="shared" si="78"/>
        <v>#VALUE!</v>
      </c>
      <c r="BD132" s="185" t="e">
        <f t="shared" si="78"/>
        <v>#VALUE!</v>
      </c>
      <c r="BE132" s="185" t="e">
        <f t="shared" si="78"/>
        <v>#VALUE!</v>
      </c>
      <c r="BF132" s="146"/>
      <c r="BG132" s="181" t="e">
        <f t="shared" si="70"/>
        <v>#VALUE!</v>
      </c>
      <c r="BH132" s="145" t="e">
        <f t="shared" si="57"/>
        <v>#VALUE!</v>
      </c>
      <c r="BI132" s="145" t="e">
        <f t="shared" si="58"/>
        <v>#VALUE!</v>
      </c>
      <c r="BJ132" s="118"/>
      <c r="BK132" s="187" t="e">
        <f t="shared" si="67"/>
        <v>#VALUE!</v>
      </c>
      <c r="BL132" s="185" t="e">
        <f t="shared" si="76"/>
        <v>#VALUE!</v>
      </c>
      <c r="BM132" s="185" t="e">
        <f t="shared" si="76"/>
        <v>#VALUE!</v>
      </c>
      <c r="BN132" s="185" t="e">
        <f t="shared" si="76"/>
        <v>#VALUE!</v>
      </c>
      <c r="BO132" s="185" t="e">
        <f t="shared" si="76"/>
        <v>#VALUE!</v>
      </c>
      <c r="BP132" s="185" t="e">
        <f t="shared" si="76"/>
        <v>#VALUE!</v>
      </c>
      <c r="BQ132" s="185" t="e">
        <f t="shared" si="76"/>
        <v>#VALUE!</v>
      </c>
      <c r="BR132" s="185" t="e">
        <f t="shared" si="76"/>
        <v>#VALUE!</v>
      </c>
      <c r="BS132" s="185" t="e">
        <f t="shared" si="76"/>
        <v>#VALUE!</v>
      </c>
      <c r="BT132" s="185" t="e">
        <f t="shared" si="76"/>
        <v>#VALUE!</v>
      </c>
      <c r="BU132" s="119"/>
    </row>
    <row r="133" spans="1:73" ht="18" customHeight="1" x14ac:dyDescent="0.25">
      <c r="A133" s="117"/>
      <c r="B133" s="151" t="e">
        <f t="shared" si="74"/>
        <v>#VALUE!</v>
      </c>
      <c r="C133" s="118"/>
      <c r="D133" s="233" t="e">
        <f t="shared" si="47"/>
        <v>#VALUE!</v>
      </c>
      <c r="E133" s="233" t="e">
        <f t="shared" si="48"/>
        <v>#VALUE!</v>
      </c>
      <c r="F133" s="233" t="e">
        <f t="shared" si="49"/>
        <v>#VALUE!</v>
      </c>
      <c r="G133" s="118"/>
      <c r="H133" s="181" t="e">
        <f t="shared" si="50"/>
        <v>#VALUE!</v>
      </c>
      <c r="I133" s="145" t="e">
        <f t="shared" si="51"/>
        <v>#VALUE!</v>
      </c>
      <c r="J133" s="145" t="e">
        <f t="shared" si="52"/>
        <v>#VALUE!</v>
      </c>
      <c r="K133" s="118"/>
      <c r="L133" s="187" t="e">
        <f t="shared" si="65"/>
        <v>#VALUE!</v>
      </c>
      <c r="M133" s="185" t="e">
        <f t="shared" si="77"/>
        <v>#VALUE!</v>
      </c>
      <c r="N133" s="145" t="e">
        <f t="shared" si="77"/>
        <v>#VALUE!</v>
      </c>
      <c r="O133" s="145" t="e">
        <f t="shared" si="77"/>
        <v>#VALUE!</v>
      </c>
      <c r="P133" s="145" t="e">
        <f t="shared" si="77"/>
        <v>#VALUE!</v>
      </c>
      <c r="Q133" s="145" t="e">
        <f t="shared" si="77"/>
        <v>#VALUE!</v>
      </c>
      <c r="R133" s="145" t="e">
        <f t="shared" si="77"/>
        <v>#VALUE!</v>
      </c>
      <c r="S133" s="145" t="e">
        <f t="shared" si="77"/>
        <v>#VALUE!</v>
      </c>
      <c r="T133" s="145" t="e">
        <f t="shared" si="77"/>
        <v>#VALUE!</v>
      </c>
      <c r="U133" s="145" t="e">
        <f t="shared" si="77"/>
        <v>#VALUE!</v>
      </c>
      <c r="V133" s="145" t="e">
        <f t="shared" si="77"/>
        <v>#VALUE!</v>
      </c>
      <c r="W133" s="145" t="e">
        <f t="shared" si="77"/>
        <v>#VALUE!</v>
      </c>
      <c r="X133" s="145" t="e">
        <f t="shared" si="77"/>
        <v>#VALUE!</v>
      </c>
      <c r="Y133" s="145" t="e">
        <f t="shared" si="77"/>
        <v>#VALUE!</v>
      </c>
      <c r="Z133" s="145" t="e">
        <f t="shared" si="77"/>
        <v>#VALUE!</v>
      </c>
      <c r="AA133" s="145" t="e">
        <f t="shared" si="77"/>
        <v>#VALUE!</v>
      </c>
      <c r="AB133" s="145" t="e">
        <f t="shared" si="77"/>
        <v>#VALUE!</v>
      </c>
      <c r="AC133" s="145" t="e">
        <f t="shared" si="75"/>
        <v>#VALUE!</v>
      </c>
      <c r="AD133" s="145" t="e">
        <f t="shared" si="75"/>
        <v>#VALUE!</v>
      </c>
      <c r="AE133" s="145" t="e">
        <f t="shared" si="75"/>
        <v>#VALUE!</v>
      </c>
      <c r="AF133" s="145" t="e">
        <f t="shared" si="75"/>
        <v>#VALUE!</v>
      </c>
      <c r="AG133" s="145" t="e">
        <f t="shared" si="75"/>
        <v>#VALUE!</v>
      </c>
      <c r="AH133" s="145" t="e">
        <f t="shared" si="75"/>
        <v>#VALUE!</v>
      </c>
      <c r="AI133" s="145" t="e">
        <f t="shared" si="75"/>
        <v>#VALUE!</v>
      </c>
      <c r="AJ133" s="145" t="e">
        <f t="shared" si="75"/>
        <v>#VALUE!</v>
      </c>
      <c r="AK133" s="145" t="e">
        <f t="shared" si="75"/>
        <v>#VALUE!</v>
      </c>
      <c r="AL133" s="145" t="e">
        <f t="shared" si="75"/>
        <v>#VALUE!</v>
      </c>
      <c r="AM133" s="145" t="e">
        <f t="shared" si="75"/>
        <v>#VALUE!</v>
      </c>
      <c r="AN133" s="145" t="e">
        <f t="shared" si="75"/>
        <v>#VALUE!</v>
      </c>
      <c r="AO133" s="145" t="e">
        <f t="shared" si="75"/>
        <v>#VALUE!</v>
      </c>
      <c r="AP133" s="145" t="e">
        <f t="shared" si="75"/>
        <v>#VALUE!</v>
      </c>
      <c r="AQ133" s="146"/>
      <c r="AR133" s="181" t="e">
        <f t="shared" si="69"/>
        <v>#VALUE!</v>
      </c>
      <c r="AS133" s="145" t="e">
        <f t="shared" si="54"/>
        <v>#VALUE!</v>
      </c>
      <c r="AT133" s="145" t="e">
        <f t="shared" si="55"/>
        <v>#VALUE!</v>
      </c>
      <c r="AU133" s="118"/>
      <c r="AV133" s="187" t="e">
        <f t="shared" si="66"/>
        <v>#VALUE!</v>
      </c>
      <c r="AW133" s="185" t="e">
        <f t="shared" si="78"/>
        <v>#VALUE!</v>
      </c>
      <c r="AX133" s="185" t="e">
        <f t="shared" si="78"/>
        <v>#VALUE!</v>
      </c>
      <c r="AY133" s="185" t="e">
        <f t="shared" si="78"/>
        <v>#VALUE!</v>
      </c>
      <c r="AZ133" s="185" t="e">
        <f t="shared" si="78"/>
        <v>#VALUE!</v>
      </c>
      <c r="BA133" s="185" t="e">
        <f t="shared" si="78"/>
        <v>#VALUE!</v>
      </c>
      <c r="BB133" s="185" t="e">
        <f t="shared" si="78"/>
        <v>#VALUE!</v>
      </c>
      <c r="BC133" s="185" t="e">
        <f t="shared" si="78"/>
        <v>#VALUE!</v>
      </c>
      <c r="BD133" s="185" t="e">
        <f t="shared" si="78"/>
        <v>#VALUE!</v>
      </c>
      <c r="BE133" s="185" t="e">
        <f t="shared" si="78"/>
        <v>#VALUE!</v>
      </c>
      <c r="BF133" s="146"/>
      <c r="BG133" s="181" t="e">
        <f t="shared" si="70"/>
        <v>#VALUE!</v>
      </c>
      <c r="BH133" s="145" t="e">
        <f t="shared" si="57"/>
        <v>#VALUE!</v>
      </c>
      <c r="BI133" s="145" t="e">
        <f t="shared" si="58"/>
        <v>#VALUE!</v>
      </c>
      <c r="BJ133" s="118"/>
      <c r="BK133" s="187" t="e">
        <f t="shared" si="67"/>
        <v>#VALUE!</v>
      </c>
      <c r="BL133" s="185" t="e">
        <f t="shared" si="76"/>
        <v>#VALUE!</v>
      </c>
      <c r="BM133" s="185" t="e">
        <f t="shared" si="76"/>
        <v>#VALUE!</v>
      </c>
      <c r="BN133" s="185" t="e">
        <f t="shared" si="76"/>
        <v>#VALUE!</v>
      </c>
      <c r="BO133" s="185" t="e">
        <f t="shared" si="76"/>
        <v>#VALUE!</v>
      </c>
      <c r="BP133" s="185" t="e">
        <f t="shared" si="76"/>
        <v>#VALUE!</v>
      </c>
      <c r="BQ133" s="185" t="e">
        <f t="shared" si="76"/>
        <v>#VALUE!</v>
      </c>
      <c r="BR133" s="185" t="e">
        <f t="shared" si="76"/>
        <v>#VALUE!</v>
      </c>
      <c r="BS133" s="185" t="e">
        <f t="shared" si="76"/>
        <v>#VALUE!</v>
      </c>
      <c r="BT133" s="185" t="e">
        <f t="shared" si="76"/>
        <v>#VALUE!</v>
      </c>
      <c r="BU133" s="119"/>
    </row>
    <row r="134" spans="1:73" ht="18" customHeight="1" x14ac:dyDescent="0.25">
      <c r="A134" s="117"/>
      <c r="B134" s="151" t="e">
        <f t="shared" si="74"/>
        <v>#VALUE!</v>
      </c>
      <c r="C134" s="118"/>
      <c r="D134" s="233" t="e">
        <f t="shared" si="47"/>
        <v>#VALUE!</v>
      </c>
      <c r="E134" s="233" t="e">
        <f t="shared" si="48"/>
        <v>#VALUE!</v>
      </c>
      <c r="F134" s="233" t="e">
        <f t="shared" si="49"/>
        <v>#VALUE!</v>
      </c>
      <c r="G134" s="118"/>
      <c r="H134" s="181" t="e">
        <f t="shared" si="50"/>
        <v>#VALUE!</v>
      </c>
      <c r="I134" s="145" t="e">
        <f t="shared" si="51"/>
        <v>#VALUE!</v>
      </c>
      <c r="J134" s="145" t="e">
        <f t="shared" si="52"/>
        <v>#VALUE!</v>
      </c>
      <c r="K134" s="118"/>
      <c r="L134" s="187" t="e">
        <f t="shared" si="65"/>
        <v>#VALUE!</v>
      </c>
      <c r="M134" s="185" t="e">
        <f t="shared" si="77"/>
        <v>#VALUE!</v>
      </c>
      <c r="N134" s="145" t="e">
        <f t="shared" si="77"/>
        <v>#VALUE!</v>
      </c>
      <c r="O134" s="145" t="e">
        <f t="shared" si="77"/>
        <v>#VALUE!</v>
      </c>
      <c r="P134" s="145" t="e">
        <f t="shared" si="77"/>
        <v>#VALUE!</v>
      </c>
      <c r="Q134" s="145" t="e">
        <f t="shared" si="77"/>
        <v>#VALUE!</v>
      </c>
      <c r="R134" s="145" t="e">
        <f t="shared" si="77"/>
        <v>#VALUE!</v>
      </c>
      <c r="S134" s="145" t="e">
        <f t="shared" si="77"/>
        <v>#VALUE!</v>
      </c>
      <c r="T134" s="145" t="e">
        <f t="shared" si="77"/>
        <v>#VALUE!</v>
      </c>
      <c r="U134" s="145" t="e">
        <f t="shared" si="77"/>
        <v>#VALUE!</v>
      </c>
      <c r="V134" s="145" t="e">
        <f t="shared" si="77"/>
        <v>#VALUE!</v>
      </c>
      <c r="W134" s="145" t="e">
        <f t="shared" si="77"/>
        <v>#VALUE!</v>
      </c>
      <c r="X134" s="145" t="e">
        <f t="shared" si="77"/>
        <v>#VALUE!</v>
      </c>
      <c r="Y134" s="145" t="e">
        <f t="shared" si="77"/>
        <v>#VALUE!</v>
      </c>
      <c r="Z134" s="145" t="e">
        <f t="shared" si="77"/>
        <v>#VALUE!</v>
      </c>
      <c r="AA134" s="145" t="e">
        <f t="shared" si="77"/>
        <v>#VALUE!</v>
      </c>
      <c r="AB134" s="145" t="e">
        <f t="shared" si="77"/>
        <v>#VALUE!</v>
      </c>
      <c r="AC134" s="145" t="e">
        <f t="shared" si="75"/>
        <v>#VALUE!</v>
      </c>
      <c r="AD134" s="145" t="e">
        <f t="shared" si="75"/>
        <v>#VALUE!</v>
      </c>
      <c r="AE134" s="145" t="e">
        <f t="shared" si="75"/>
        <v>#VALUE!</v>
      </c>
      <c r="AF134" s="145" t="e">
        <f t="shared" si="75"/>
        <v>#VALUE!</v>
      </c>
      <c r="AG134" s="145" t="e">
        <f t="shared" si="75"/>
        <v>#VALUE!</v>
      </c>
      <c r="AH134" s="145" t="e">
        <f t="shared" si="75"/>
        <v>#VALUE!</v>
      </c>
      <c r="AI134" s="145" t="e">
        <f t="shared" si="75"/>
        <v>#VALUE!</v>
      </c>
      <c r="AJ134" s="145" t="e">
        <f t="shared" si="75"/>
        <v>#VALUE!</v>
      </c>
      <c r="AK134" s="145" t="e">
        <f t="shared" si="75"/>
        <v>#VALUE!</v>
      </c>
      <c r="AL134" s="145" t="e">
        <f t="shared" si="75"/>
        <v>#VALUE!</v>
      </c>
      <c r="AM134" s="145" t="e">
        <f t="shared" si="75"/>
        <v>#VALUE!</v>
      </c>
      <c r="AN134" s="145" t="e">
        <f t="shared" si="75"/>
        <v>#VALUE!</v>
      </c>
      <c r="AO134" s="145" t="e">
        <f t="shared" si="75"/>
        <v>#VALUE!</v>
      </c>
      <c r="AP134" s="145" t="e">
        <f t="shared" si="75"/>
        <v>#VALUE!</v>
      </c>
      <c r="AQ134" s="146"/>
      <c r="AR134" s="181" t="e">
        <f t="shared" si="69"/>
        <v>#VALUE!</v>
      </c>
      <c r="AS134" s="145" t="e">
        <f t="shared" si="54"/>
        <v>#VALUE!</v>
      </c>
      <c r="AT134" s="145" t="e">
        <f t="shared" si="55"/>
        <v>#VALUE!</v>
      </c>
      <c r="AU134" s="118"/>
      <c r="AV134" s="187" t="e">
        <f t="shared" si="66"/>
        <v>#VALUE!</v>
      </c>
      <c r="AW134" s="185" t="e">
        <f t="shared" si="78"/>
        <v>#VALUE!</v>
      </c>
      <c r="AX134" s="185" t="e">
        <f t="shared" si="78"/>
        <v>#VALUE!</v>
      </c>
      <c r="AY134" s="185" t="e">
        <f t="shared" si="78"/>
        <v>#VALUE!</v>
      </c>
      <c r="AZ134" s="185" t="e">
        <f t="shared" si="78"/>
        <v>#VALUE!</v>
      </c>
      <c r="BA134" s="185" t="e">
        <f t="shared" si="78"/>
        <v>#VALUE!</v>
      </c>
      <c r="BB134" s="185" t="e">
        <f t="shared" si="78"/>
        <v>#VALUE!</v>
      </c>
      <c r="BC134" s="185" t="e">
        <f t="shared" si="78"/>
        <v>#VALUE!</v>
      </c>
      <c r="BD134" s="185" t="e">
        <f t="shared" si="78"/>
        <v>#VALUE!</v>
      </c>
      <c r="BE134" s="185" t="e">
        <f t="shared" si="78"/>
        <v>#VALUE!</v>
      </c>
      <c r="BF134" s="146"/>
      <c r="BG134" s="181" t="e">
        <f t="shared" si="70"/>
        <v>#VALUE!</v>
      </c>
      <c r="BH134" s="145" t="e">
        <f t="shared" si="57"/>
        <v>#VALUE!</v>
      </c>
      <c r="BI134" s="145" t="e">
        <f t="shared" si="58"/>
        <v>#VALUE!</v>
      </c>
      <c r="BJ134" s="118"/>
      <c r="BK134" s="187" t="e">
        <f t="shared" si="67"/>
        <v>#VALUE!</v>
      </c>
      <c r="BL134" s="185" t="e">
        <f t="shared" si="76"/>
        <v>#VALUE!</v>
      </c>
      <c r="BM134" s="185" t="e">
        <f t="shared" si="76"/>
        <v>#VALUE!</v>
      </c>
      <c r="BN134" s="185" t="e">
        <f t="shared" si="76"/>
        <v>#VALUE!</v>
      </c>
      <c r="BO134" s="185" t="e">
        <f t="shared" si="76"/>
        <v>#VALUE!</v>
      </c>
      <c r="BP134" s="185" t="e">
        <f t="shared" si="76"/>
        <v>#VALUE!</v>
      </c>
      <c r="BQ134" s="185" t="e">
        <f t="shared" si="76"/>
        <v>#VALUE!</v>
      </c>
      <c r="BR134" s="185" t="e">
        <f t="shared" si="76"/>
        <v>#VALUE!</v>
      </c>
      <c r="BS134" s="185" t="e">
        <f t="shared" si="76"/>
        <v>#VALUE!</v>
      </c>
      <c r="BT134" s="185" t="e">
        <f t="shared" si="76"/>
        <v>#VALUE!</v>
      </c>
      <c r="BU134" s="119"/>
    </row>
    <row r="135" spans="1:73" ht="18" customHeight="1" x14ac:dyDescent="0.25">
      <c r="A135" s="117"/>
      <c r="B135" s="151" t="e">
        <f>DATE(YEAR(B134),MONTH(B134)+1,DAY(B134))</f>
        <v>#VALUE!</v>
      </c>
      <c r="C135" s="118"/>
      <c r="D135" s="233" t="e">
        <f t="shared" si="47"/>
        <v>#VALUE!</v>
      </c>
      <c r="E135" s="233" t="e">
        <f t="shared" si="48"/>
        <v>#VALUE!</v>
      </c>
      <c r="F135" s="233" t="e">
        <f t="shared" si="49"/>
        <v>#VALUE!</v>
      </c>
      <c r="G135" s="118"/>
      <c r="H135" s="181" t="e">
        <f t="shared" si="50"/>
        <v>#VALUE!</v>
      </c>
      <c r="I135" s="145" t="e">
        <f t="shared" si="51"/>
        <v>#VALUE!</v>
      </c>
      <c r="J135" s="145" t="e">
        <f t="shared" si="52"/>
        <v>#VALUE!</v>
      </c>
      <c r="K135" s="118"/>
      <c r="L135" s="187" t="e">
        <f t="shared" si="65"/>
        <v>#VALUE!</v>
      </c>
      <c r="M135" s="185" t="e">
        <f t="shared" si="77"/>
        <v>#VALUE!</v>
      </c>
      <c r="N135" s="145" t="e">
        <f t="shared" si="77"/>
        <v>#VALUE!</v>
      </c>
      <c r="O135" s="145" t="e">
        <f t="shared" si="77"/>
        <v>#VALUE!</v>
      </c>
      <c r="P135" s="145" t="e">
        <f t="shared" si="77"/>
        <v>#VALUE!</v>
      </c>
      <c r="Q135" s="145" t="e">
        <f t="shared" si="77"/>
        <v>#VALUE!</v>
      </c>
      <c r="R135" s="145" t="e">
        <f t="shared" si="77"/>
        <v>#VALUE!</v>
      </c>
      <c r="S135" s="145" t="e">
        <f t="shared" si="77"/>
        <v>#VALUE!</v>
      </c>
      <c r="T135" s="145" t="e">
        <f t="shared" si="77"/>
        <v>#VALUE!</v>
      </c>
      <c r="U135" s="145" t="e">
        <f t="shared" si="77"/>
        <v>#VALUE!</v>
      </c>
      <c r="V135" s="145" t="e">
        <f t="shared" si="77"/>
        <v>#VALUE!</v>
      </c>
      <c r="W135" s="145" t="e">
        <f t="shared" si="77"/>
        <v>#VALUE!</v>
      </c>
      <c r="X135" s="145" t="e">
        <f t="shared" si="77"/>
        <v>#VALUE!</v>
      </c>
      <c r="Y135" s="145" t="e">
        <f t="shared" si="77"/>
        <v>#VALUE!</v>
      </c>
      <c r="Z135" s="145" t="e">
        <f t="shared" si="77"/>
        <v>#VALUE!</v>
      </c>
      <c r="AA135" s="145" t="e">
        <f t="shared" si="77"/>
        <v>#VALUE!</v>
      </c>
      <c r="AB135" s="145" t="e">
        <f t="shared" si="77"/>
        <v>#VALUE!</v>
      </c>
      <c r="AC135" s="145" t="e">
        <f t="shared" si="75"/>
        <v>#VALUE!</v>
      </c>
      <c r="AD135" s="145" t="e">
        <f t="shared" si="75"/>
        <v>#VALUE!</v>
      </c>
      <c r="AE135" s="145" t="e">
        <f t="shared" si="75"/>
        <v>#VALUE!</v>
      </c>
      <c r="AF135" s="145" t="e">
        <f t="shared" si="75"/>
        <v>#VALUE!</v>
      </c>
      <c r="AG135" s="145" t="e">
        <f t="shared" si="75"/>
        <v>#VALUE!</v>
      </c>
      <c r="AH135" s="145" t="e">
        <f t="shared" si="75"/>
        <v>#VALUE!</v>
      </c>
      <c r="AI135" s="145" t="e">
        <f t="shared" si="75"/>
        <v>#VALUE!</v>
      </c>
      <c r="AJ135" s="145" t="e">
        <f t="shared" si="75"/>
        <v>#VALUE!</v>
      </c>
      <c r="AK135" s="145" t="e">
        <f t="shared" si="75"/>
        <v>#VALUE!</v>
      </c>
      <c r="AL135" s="145" t="e">
        <f t="shared" si="75"/>
        <v>#VALUE!</v>
      </c>
      <c r="AM135" s="145" t="e">
        <f t="shared" si="75"/>
        <v>#VALUE!</v>
      </c>
      <c r="AN135" s="145" t="e">
        <f t="shared" si="75"/>
        <v>#VALUE!</v>
      </c>
      <c r="AO135" s="145" t="e">
        <f t="shared" si="75"/>
        <v>#VALUE!</v>
      </c>
      <c r="AP135" s="145" t="e">
        <f t="shared" si="75"/>
        <v>#VALUE!</v>
      </c>
      <c r="AQ135" s="146"/>
      <c r="AR135" s="181" t="e">
        <f t="shared" si="69"/>
        <v>#VALUE!</v>
      </c>
      <c r="AS135" s="145" t="e">
        <f t="shared" si="54"/>
        <v>#VALUE!</v>
      </c>
      <c r="AT135" s="145" t="e">
        <f t="shared" si="55"/>
        <v>#VALUE!</v>
      </c>
      <c r="AU135" s="118"/>
      <c r="AV135" s="187" t="e">
        <f t="shared" si="66"/>
        <v>#VALUE!</v>
      </c>
      <c r="AW135" s="185" t="e">
        <f t="shared" si="78"/>
        <v>#VALUE!</v>
      </c>
      <c r="AX135" s="185" t="e">
        <f t="shared" si="78"/>
        <v>#VALUE!</v>
      </c>
      <c r="AY135" s="185" t="e">
        <f t="shared" si="78"/>
        <v>#VALUE!</v>
      </c>
      <c r="AZ135" s="185" t="e">
        <f t="shared" si="78"/>
        <v>#VALUE!</v>
      </c>
      <c r="BA135" s="185" t="e">
        <f t="shared" si="78"/>
        <v>#VALUE!</v>
      </c>
      <c r="BB135" s="185" t="e">
        <f t="shared" si="78"/>
        <v>#VALUE!</v>
      </c>
      <c r="BC135" s="185" t="e">
        <f t="shared" si="78"/>
        <v>#VALUE!</v>
      </c>
      <c r="BD135" s="185" t="e">
        <f t="shared" si="78"/>
        <v>#VALUE!</v>
      </c>
      <c r="BE135" s="185" t="e">
        <f t="shared" si="78"/>
        <v>#VALUE!</v>
      </c>
      <c r="BF135" s="146"/>
      <c r="BG135" s="181" t="e">
        <f t="shared" si="70"/>
        <v>#VALUE!</v>
      </c>
      <c r="BH135" s="145" t="e">
        <f t="shared" si="57"/>
        <v>#VALUE!</v>
      </c>
      <c r="BI135" s="145" t="e">
        <f t="shared" si="58"/>
        <v>#VALUE!</v>
      </c>
      <c r="BJ135" s="118"/>
      <c r="BK135" s="187" t="e">
        <f t="shared" si="67"/>
        <v>#VALUE!</v>
      </c>
      <c r="BL135" s="185" t="e">
        <f t="shared" si="76"/>
        <v>#VALUE!</v>
      </c>
      <c r="BM135" s="185" t="e">
        <f t="shared" si="76"/>
        <v>#VALUE!</v>
      </c>
      <c r="BN135" s="185" t="e">
        <f t="shared" si="76"/>
        <v>#VALUE!</v>
      </c>
      <c r="BO135" s="185" t="e">
        <f t="shared" si="76"/>
        <v>#VALUE!</v>
      </c>
      <c r="BP135" s="185" t="e">
        <f t="shared" si="76"/>
        <v>#VALUE!</v>
      </c>
      <c r="BQ135" s="185" t="e">
        <f t="shared" si="76"/>
        <v>#VALUE!</v>
      </c>
      <c r="BR135" s="185" t="e">
        <f t="shared" si="76"/>
        <v>#VALUE!</v>
      </c>
      <c r="BS135" s="185" t="e">
        <f t="shared" si="76"/>
        <v>#VALUE!</v>
      </c>
      <c r="BT135" s="185" t="e">
        <f t="shared" si="76"/>
        <v>#VALUE!</v>
      </c>
      <c r="BU135" s="119"/>
    </row>
    <row r="136" spans="1:73" ht="18" customHeight="1" x14ac:dyDescent="0.25">
      <c r="A136" s="117"/>
      <c r="B136" s="151" t="e">
        <f>DATE(YEAR(B135),MONTH(B135)+1,DAY(B135))</f>
        <v>#VALUE!</v>
      </c>
      <c r="C136" s="118"/>
      <c r="D136" s="233" t="e">
        <f t="shared" si="47"/>
        <v>#VALUE!</v>
      </c>
      <c r="E136" s="233" t="e">
        <f t="shared" si="48"/>
        <v>#VALUE!</v>
      </c>
      <c r="F136" s="233" t="e">
        <f t="shared" si="49"/>
        <v>#VALUE!</v>
      </c>
      <c r="G136" s="118"/>
      <c r="H136" s="181" t="e">
        <f t="shared" si="50"/>
        <v>#VALUE!</v>
      </c>
      <c r="I136" s="145" t="e">
        <f t="shared" si="51"/>
        <v>#VALUE!</v>
      </c>
      <c r="J136" s="145" t="e">
        <f t="shared" si="52"/>
        <v>#VALUE!</v>
      </c>
      <c r="K136" s="118"/>
      <c r="L136" s="187" t="e">
        <f t="shared" si="65"/>
        <v>#VALUE!</v>
      </c>
      <c r="M136" s="185" t="e">
        <f t="shared" si="77"/>
        <v>#VALUE!</v>
      </c>
      <c r="N136" s="145" t="e">
        <f t="shared" si="77"/>
        <v>#VALUE!</v>
      </c>
      <c r="O136" s="145" t="e">
        <f t="shared" si="77"/>
        <v>#VALUE!</v>
      </c>
      <c r="P136" s="145" t="e">
        <f t="shared" si="77"/>
        <v>#VALUE!</v>
      </c>
      <c r="Q136" s="145" t="e">
        <f t="shared" si="77"/>
        <v>#VALUE!</v>
      </c>
      <c r="R136" s="145" t="e">
        <f t="shared" si="77"/>
        <v>#VALUE!</v>
      </c>
      <c r="S136" s="145" t="e">
        <f t="shared" si="77"/>
        <v>#VALUE!</v>
      </c>
      <c r="T136" s="145" t="e">
        <f t="shared" si="77"/>
        <v>#VALUE!</v>
      </c>
      <c r="U136" s="145" t="e">
        <f t="shared" si="77"/>
        <v>#VALUE!</v>
      </c>
      <c r="V136" s="145" t="e">
        <f t="shared" si="77"/>
        <v>#VALUE!</v>
      </c>
      <c r="W136" s="145" t="e">
        <f t="shared" si="77"/>
        <v>#VALUE!</v>
      </c>
      <c r="X136" s="145" t="e">
        <f t="shared" si="77"/>
        <v>#VALUE!</v>
      </c>
      <c r="Y136" s="145" t="e">
        <f t="shared" si="77"/>
        <v>#VALUE!</v>
      </c>
      <c r="Z136" s="145" t="e">
        <f t="shared" si="77"/>
        <v>#VALUE!</v>
      </c>
      <c r="AA136" s="145" t="e">
        <f t="shared" si="77"/>
        <v>#VALUE!</v>
      </c>
      <c r="AB136" s="145" t="e">
        <f t="shared" si="77"/>
        <v>#VALUE!</v>
      </c>
      <c r="AC136" s="145" t="e">
        <f t="shared" si="75"/>
        <v>#VALUE!</v>
      </c>
      <c r="AD136" s="145" t="e">
        <f t="shared" si="75"/>
        <v>#VALUE!</v>
      </c>
      <c r="AE136" s="145" t="e">
        <f t="shared" si="75"/>
        <v>#VALUE!</v>
      </c>
      <c r="AF136" s="145" t="e">
        <f t="shared" si="75"/>
        <v>#VALUE!</v>
      </c>
      <c r="AG136" s="145" t="e">
        <f t="shared" si="75"/>
        <v>#VALUE!</v>
      </c>
      <c r="AH136" s="145" t="e">
        <f t="shared" si="75"/>
        <v>#VALUE!</v>
      </c>
      <c r="AI136" s="145" t="e">
        <f t="shared" si="75"/>
        <v>#VALUE!</v>
      </c>
      <c r="AJ136" s="145" t="e">
        <f t="shared" si="75"/>
        <v>#VALUE!</v>
      </c>
      <c r="AK136" s="145" t="e">
        <f t="shared" si="75"/>
        <v>#VALUE!</v>
      </c>
      <c r="AL136" s="145" t="e">
        <f t="shared" si="75"/>
        <v>#VALUE!</v>
      </c>
      <c r="AM136" s="145" t="e">
        <f t="shared" si="75"/>
        <v>#VALUE!</v>
      </c>
      <c r="AN136" s="145" t="e">
        <f t="shared" si="75"/>
        <v>#VALUE!</v>
      </c>
      <c r="AO136" s="145" t="e">
        <f t="shared" si="75"/>
        <v>#VALUE!</v>
      </c>
      <c r="AP136" s="145" t="e">
        <f t="shared" si="75"/>
        <v>#VALUE!</v>
      </c>
      <c r="AQ136" s="146"/>
      <c r="AR136" s="181" t="e">
        <f t="shared" si="69"/>
        <v>#VALUE!</v>
      </c>
      <c r="AS136" s="145" t="e">
        <f t="shared" si="54"/>
        <v>#VALUE!</v>
      </c>
      <c r="AT136" s="145" t="e">
        <f t="shared" si="55"/>
        <v>#VALUE!</v>
      </c>
      <c r="AU136" s="118"/>
      <c r="AV136" s="187" t="e">
        <f t="shared" si="66"/>
        <v>#VALUE!</v>
      </c>
      <c r="AW136" s="185" t="e">
        <f t="shared" si="78"/>
        <v>#VALUE!</v>
      </c>
      <c r="AX136" s="185" t="e">
        <f t="shared" si="78"/>
        <v>#VALUE!</v>
      </c>
      <c r="AY136" s="185" t="e">
        <f t="shared" si="78"/>
        <v>#VALUE!</v>
      </c>
      <c r="AZ136" s="185" t="e">
        <f t="shared" si="78"/>
        <v>#VALUE!</v>
      </c>
      <c r="BA136" s="185" t="e">
        <f t="shared" si="78"/>
        <v>#VALUE!</v>
      </c>
      <c r="BB136" s="185" t="e">
        <f t="shared" si="78"/>
        <v>#VALUE!</v>
      </c>
      <c r="BC136" s="185" t="e">
        <f t="shared" si="78"/>
        <v>#VALUE!</v>
      </c>
      <c r="BD136" s="185" t="e">
        <f t="shared" si="78"/>
        <v>#VALUE!</v>
      </c>
      <c r="BE136" s="185" t="e">
        <f t="shared" si="78"/>
        <v>#VALUE!</v>
      </c>
      <c r="BF136" s="146"/>
      <c r="BG136" s="181" t="e">
        <f t="shared" si="70"/>
        <v>#VALUE!</v>
      </c>
      <c r="BH136" s="145" t="e">
        <f t="shared" si="57"/>
        <v>#VALUE!</v>
      </c>
      <c r="BI136" s="145" t="e">
        <f t="shared" si="58"/>
        <v>#VALUE!</v>
      </c>
      <c r="BJ136" s="118"/>
      <c r="BK136" s="187" t="e">
        <f t="shared" si="67"/>
        <v>#VALUE!</v>
      </c>
      <c r="BL136" s="185" t="e">
        <f t="shared" si="76"/>
        <v>#VALUE!</v>
      </c>
      <c r="BM136" s="185" t="e">
        <f t="shared" si="76"/>
        <v>#VALUE!</v>
      </c>
      <c r="BN136" s="185" t="e">
        <f t="shared" si="76"/>
        <v>#VALUE!</v>
      </c>
      <c r="BO136" s="185" t="e">
        <f t="shared" si="76"/>
        <v>#VALUE!</v>
      </c>
      <c r="BP136" s="185" t="e">
        <f t="shared" si="76"/>
        <v>#VALUE!</v>
      </c>
      <c r="BQ136" s="185" t="e">
        <f t="shared" si="76"/>
        <v>#VALUE!</v>
      </c>
      <c r="BR136" s="185" t="e">
        <f t="shared" si="76"/>
        <v>#VALUE!</v>
      </c>
      <c r="BS136" s="185" t="e">
        <f t="shared" si="76"/>
        <v>#VALUE!</v>
      </c>
      <c r="BT136" s="185" t="e">
        <f t="shared" si="76"/>
        <v>#VALUE!</v>
      </c>
      <c r="BU136" s="119"/>
    </row>
    <row r="137" spans="1:73" ht="18" customHeight="1" x14ac:dyDescent="0.25">
      <c r="A137" s="117"/>
      <c r="B137" s="151" t="e">
        <f t="shared" ref="B137:B153" si="79">DATE(YEAR(B136),MONTH(B136)+1,DAY(B136))</f>
        <v>#VALUE!</v>
      </c>
      <c r="C137" s="118"/>
      <c r="D137" s="233" t="e">
        <f t="shared" si="47"/>
        <v>#VALUE!</v>
      </c>
      <c r="E137" s="233" t="e">
        <f t="shared" si="48"/>
        <v>#VALUE!</v>
      </c>
      <c r="F137" s="233" t="e">
        <f t="shared" si="49"/>
        <v>#VALUE!</v>
      </c>
      <c r="G137" s="118"/>
      <c r="H137" s="181" t="e">
        <f t="shared" si="50"/>
        <v>#VALUE!</v>
      </c>
      <c r="I137" s="145" t="e">
        <f t="shared" si="51"/>
        <v>#VALUE!</v>
      </c>
      <c r="J137" s="145" t="e">
        <f t="shared" si="52"/>
        <v>#VALUE!</v>
      </c>
      <c r="K137" s="118"/>
      <c r="L137" s="187" t="e">
        <f t="shared" si="65"/>
        <v>#VALUE!</v>
      </c>
      <c r="M137" s="185" t="e">
        <f t="shared" si="77"/>
        <v>#VALUE!</v>
      </c>
      <c r="N137" s="145" t="e">
        <f t="shared" si="77"/>
        <v>#VALUE!</v>
      </c>
      <c r="O137" s="145" t="e">
        <f t="shared" si="77"/>
        <v>#VALUE!</v>
      </c>
      <c r="P137" s="145" t="e">
        <f t="shared" si="77"/>
        <v>#VALUE!</v>
      </c>
      <c r="Q137" s="145" t="e">
        <f t="shared" si="77"/>
        <v>#VALUE!</v>
      </c>
      <c r="R137" s="145" t="e">
        <f t="shared" si="77"/>
        <v>#VALUE!</v>
      </c>
      <c r="S137" s="145" t="e">
        <f t="shared" si="77"/>
        <v>#VALUE!</v>
      </c>
      <c r="T137" s="145" t="e">
        <f t="shared" si="77"/>
        <v>#VALUE!</v>
      </c>
      <c r="U137" s="145" t="e">
        <f t="shared" si="77"/>
        <v>#VALUE!</v>
      </c>
      <c r="V137" s="145" t="e">
        <f t="shared" si="77"/>
        <v>#VALUE!</v>
      </c>
      <c r="W137" s="145" t="e">
        <f t="shared" si="77"/>
        <v>#VALUE!</v>
      </c>
      <c r="X137" s="145" t="e">
        <f t="shared" si="77"/>
        <v>#VALUE!</v>
      </c>
      <c r="Y137" s="145" t="e">
        <f t="shared" si="77"/>
        <v>#VALUE!</v>
      </c>
      <c r="Z137" s="145" t="e">
        <f t="shared" si="77"/>
        <v>#VALUE!</v>
      </c>
      <c r="AA137" s="145" t="e">
        <f t="shared" si="77"/>
        <v>#VALUE!</v>
      </c>
      <c r="AB137" s="145" t="e">
        <f t="shared" si="77"/>
        <v>#VALUE!</v>
      </c>
      <c r="AC137" s="145" t="e">
        <f t="shared" si="75"/>
        <v>#VALUE!</v>
      </c>
      <c r="AD137" s="145" t="e">
        <f t="shared" si="75"/>
        <v>#VALUE!</v>
      </c>
      <c r="AE137" s="145" t="e">
        <f t="shared" si="75"/>
        <v>#VALUE!</v>
      </c>
      <c r="AF137" s="145" t="e">
        <f t="shared" si="75"/>
        <v>#VALUE!</v>
      </c>
      <c r="AG137" s="145" t="e">
        <f t="shared" si="75"/>
        <v>#VALUE!</v>
      </c>
      <c r="AH137" s="145" t="e">
        <f t="shared" si="75"/>
        <v>#VALUE!</v>
      </c>
      <c r="AI137" s="145" t="e">
        <f t="shared" si="75"/>
        <v>#VALUE!</v>
      </c>
      <c r="AJ137" s="145" t="e">
        <f t="shared" si="75"/>
        <v>#VALUE!</v>
      </c>
      <c r="AK137" s="145" t="e">
        <f t="shared" si="75"/>
        <v>#VALUE!</v>
      </c>
      <c r="AL137" s="145" t="e">
        <f t="shared" si="75"/>
        <v>#VALUE!</v>
      </c>
      <c r="AM137" s="145" t="e">
        <f t="shared" si="75"/>
        <v>#VALUE!</v>
      </c>
      <c r="AN137" s="145" t="e">
        <f t="shared" si="75"/>
        <v>#VALUE!</v>
      </c>
      <c r="AO137" s="145" t="e">
        <f t="shared" si="75"/>
        <v>#VALUE!</v>
      </c>
      <c r="AP137" s="145" t="e">
        <f t="shared" si="75"/>
        <v>#VALUE!</v>
      </c>
      <c r="AQ137" s="146"/>
      <c r="AR137" s="181" t="e">
        <f t="shared" si="69"/>
        <v>#VALUE!</v>
      </c>
      <c r="AS137" s="145" t="e">
        <f t="shared" si="54"/>
        <v>#VALUE!</v>
      </c>
      <c r="AT137" s="145" t="e">
        <f t="shared" si="55"/>
        <v>#VALUE!</v>
      </c>
      <c r="AU137" s="118"/>
      <c r="AV137" s="187" t="e">
        <f t="shared" si="66"/>
        <v>#VALUE!</v>
      </c>
      <c r="AW137" s="185" t="e">
        <f t="shared" si="78"/>
        <v>#VALUE!</v>
      </c>
      <c r="AX137" s="185" t="e">
        <f t="shared" si="78"/>
        <v>#VALUE!</v>
      </c>
      <c r="AY137" s="185" t="e">
        <f t="shared" si="78"/>
        <v>#VALUE!</v>
      </c>
      <c r="AZ137" s="185" t="e">
        <f t="shared" si="78"/>
        <v>#VALUE!</v>
      </c>
      <c r="BA137" s="185" t="e">
        <f t="shared" si="78"/>
        <v>#VALUE!</v>
      </c>
      <c r="BB137" s="185" t="e">
        <f t="shared" si="78"/>
        <v>#VALUE!</v>
      </c>
      <c r="BC137" s="185" t="e">
        <f t="shared" si="78"/>
        <v>#VALUE!</v>
      </c>
      <c r="BD137" s="185" t="e">
        <f t="shared" si="78"/>
        <v>#VALUE!</v>
      </c>
      <c r="BE137" s="185" t="e">
        <f t="shared" si="78"/>
        <v>#VALUE!</v>
      </c>
      <c r="BF137" s="146"/>
      <c r="BG137" s="181" t="e">
        <f t="shared" si="70"/>
        <v>#VALUE!</v>
      </c>
      <c r="BH137" s="145" t="e">
        <f t="shared" si="57"/>
        <v>#VALUE!</v>
      </c>
      <c r="BI137" s="145" t="e">
        <f t="shared" si="58"/>
        <v>#VALUE!</v>
      </c>
      <c r="BJ137" s="118"/>
      <c r="BK137" s="187" t="e">
        <f t="shared" si="67"/>
        <v>#VALUE!</v>
      </c>
      <c r="BL137" s="185" t="e">
        <f t="shared" si="76"/>
        <v>#VALUE!</v>
      </c>
      <c r="BM137" s="185" t="e">
        <f t="shared" si="76"/>
        <v>#VALUE!</v>
      </c>
      <c r="BN137" s="185" t="e">
        <f t="shared" si="76"/>
        <v>#VALUE!</v>
      </c>
      <c r="BO137" s="185" t="e">
        <f t="shared" si="76"/>
        <v>#VALUE!</v>
      </c>
      <c r="BP137" s="185" t="e">
        <f t="shared" si="76"/>
        <v>#VALUE!</v>
      </c>
      <c r="BQ137" s="185" t="e">
        <f t="shared" si="76"/>
        <v>#VALUE!</v>
      </c>
      <c r="BR137" s="185" t="e">
        <f t="shared" si="76"/>
        <v>#VALUE!</v>
      </c>
      <c r="BS137" s="185" t="e">
        <f t="shared" si="76"/>
        <v>#VALUE!</v>
      </c>
      <c r="BT137" s="185" t="e">
        <f t="shared" si="76"/>
        <v>#VALUE!</v>
      </c>
      <c r="BU137" s="119"/>
    </row>
    <row r="138" spans="1:73" ht="18" customHeight="1" x14ac:dyDescent="0.25">
      <c r="A138" s="117"/>
      <c r="B138" s="151" t="e">
        <f t="shared" si="79"/>
        <v>#VALUE!</v>
      </c>
      <c r="C138" s="118"/>
      <c r="D138" s="233" t="e">
        <f t="shared" si="47"/>
        <v>#VALUE!</v>
      </c>
      <c r="E138" s="233" t="e">
        <f t="shared" si="48"/>
        <v>#VALUE!</v>
      </c>
      <c r="F138" s="233" t="e">
        <f t="shared" si="49"/>
        <v>#VALUE!</v>
      </c>
      <c r="G138" s="118"/>
      <c r="H138" s="181" t="e">
        <f t="shared" si="50"/>
        <v>#VALUE!</v>
      </c>
      <c r="I138" s="145" t="e">
        <f t="shared" si="51"/>
        <v>#VALUE!</v>
      </c>
      <c r="J138" s="145" t="e">
        <f t="shared" si="52"/>
        <v>#VALUE!</v>
      </c>
      <c r="K138" s="118"/>
      <c r="L138" s="187" t="e">
        <f t="shared" si="65"/>
        <v>#VALUE!</v>
      </c>
      <c r="M138" s="185" t="e">
        <f t="shared" si="77"/>
        <v>#VALUE!</v>
      </c>
      <c r="N138" s="145" t="e">
        <f t="shared" si="77"/>
        <v>#VALUE!</v>
      </c>
      <c r="O138" s="145" t="e">
        <f t="shared" si="77"/>
        <v>#VALUE!</v>
      </c>
      <c r="P138" s="145" t="e">
        <f t="shared" si="77"/>
        <v>#VALUE!</v>
      </c>
      <c r="Q138" s="145" t="e">
        <f t="shared" si="77"/>
        <v>#VALUE!</v>
      </c>
      <c r="R138" s="145" t="e">
        <f t="shared" si="77"/>
        <v>#VALUE!</v>
      </c>
      <c r="S138" s="145" t="e">
        <f t="shared" si="77"/>
        <v>#VALUE!</v>
      </c>
      <c r="T138" s="145" t="e">
        <f t="shared" si="77"/>
        <v>#VALUE!</v>
      </c>
      <c r="U138" s="145" t="e">
        <f t="shared" si="77"/>
        <v>#VALUE!</v>
      </c>
      <c r="V138" s="145" t="e">
        <f t="shared" si="77"/>
        <v>#VALUE!</v>
      </c>
      <c r="W138" s="145" t="e">
        <f t="shared" si="77"/>
        <v>#VALUE!</v>
      </c>
      <c r="X138" s="145" t="e">
        <f t="shared" si="77"/>
        <v>#VALUE!</v>
      </c>
      <c r="Y138" s="145" t="e">
        <f t="shared" si="77"/>
        <v>#VALUE!</v>
      </c>
      <c r="Z138" s="145" t="e">
        <f t="shared" si="77"/>
        <v>#VALUE!</v>
      </c>
      <c r="AA138" s="145" t="e">
        <f t="shared" si="77"/>
        <v>#VALUE!</v>
      </c>
      <c r="AB138" s="145" t="e">
        <f t="shared" si="77"/>
        <v>#VALUE!</v>
      </c>
      <c r="AC138" s="145" t="e">
        <f t="shared" si="75"/>
        <v>#VALUE!</v>
      </c>
      <c r="AD138" s="145" t="e">
        <f t="shared" si="75"/>
        <v>#VALUE!</v>
      </c>
      <c r="AE138" s="145" t="e">
        <f t="shared" si="75"/>
        <v>#VALUE!</v>
      </c>
      <c r="AF138" s="145" t="e">
        <f t="shared" si="75"/>
        <v>#VALUE!</v>
      </c>
      <c r="AG138" s="145" t="e">
        <f t="shared" si="75"/>
        <v>#VALUE!</v>
      </c>
      <c r="AH138" s="145" t="e">
        <f t="shared" si="75"/>
        <v>#VALUE!</v>
      </c>
      <c r="AI138" s="145" t="e">
        <f t="shared" si="75"/>
        <v>#VALUE!</v>
      </c>
      <c r="AJ138" s="145" t="e">
        <f t="shared" si="75"/>
        <v>#VALUE!</v>
      </c>
      <c r="AK138" s="145" t="e">
        <f t="shared" si="75"/>
        <v>#VALUE!</v>
      </c>
      <c r="AL138" s="145" t="e">
        <f t="shared" si="75"/>
        <v>#VALUE!</v>
      </c>
      <c r="AM138" s="145" t="e">
        <f t="shared" si="75"/>
        <v>#VALUE!</v>
      </c>
      <c r="AN138" s="145" t="e">
        <f t="shared" si="75"/>
        <v>#VALUE!</v>
      </c>
      <c r="AO138" s="145" t="e">
        <f t="shared" si="75"/>
        <v>#VALUE!</v>
      </c>
      <c r="AP138" s="145" t="e">
        <f t="shared" si="75"/>
        <v>#VALUE!</v>
      </c>
      <c r="AQ138" s="146"/>
      <c r="AR138" s="181" t="e">
        <f t="shared" si="69"/>
        <v>#VALUE!</v>
      </c>
      <c r="AS138" s="145" t="e">
        <f t="shared" si="54"/>
        <v>#VALUE!</v>
      </c>
      <c r="AT138" s="145" t="e">
        <f t="shared" si="55"/>
        <v>#VALUE!</v>
      </c>
      <c r="AU138" s="118"/>
      <c r="AV138" s="187" t="e">
        <f t="shared" si="66"/>
        <v>#VALUE!</v>
      </c>
      <c r="AW138" s="185" t="e">
        <f t="shared" si="78"/>
        <v>#VALUE!</v>
      </c>
      <c r="AX138" s="185" t="e">
        <f t="shared" si="78"/>
        <v>#VALUE!</v>
      </c>
      <c r="AY138" s="185" t="e">
        <f t="shared" si="78"/>
        <v>#VALUE!</v>
      </c>
      <c r="AZ138" s="185" t="e">
        <f t="shared" si="78"/>
        <v>#VALUE!</v>
      </c>
      <c r="BA138" s="185" t="e">
        <f t="shared" si="78"/>
        <v>#VALUE!</v>
      </c>
      <c r="BB138" s="185" t="e">
        <f t="shared" si="78"/>
        <v>#VALUE!</v>
      </c>
      <c r="BC138" s="185" t="e">
        <f t="shared" si="78"/>
        <v>#VALUE!</v>
      </c>
      <c r="BD138" s="185" t="e">
        <f t="shared" si="78"/>
        <v>#VALUE!</v>
      </c>
      <c r="BE138" s="185" t="e">
        <f t="shared" si="78"/>
        <v>#VALUE!</v>
      </c>
      <c r="BF138" s="146"/>
      <c r="BG138" s="181" t="e">
        <f t="shared" si="70"/>
        <v>#VALUE!</v>
      </c>
      <c r="BH138" s="145" t="e">
        <f t="shared" si="57"/>
        <v>#VALUE!</v>
      </c>
      <c r="BI138" s="145" t="e">
        <f t="shared" si="58"/>
        <v>#VALUE!</v>
      </c>
      <c r="BJ138" s="118"/>
      <c r="BK138" s="187" t="e">
        <f t="shared" si="67"/>
        <v>#VALUE!</v>
      </c>
      <c r="BL138" s="185" t="e">
        <f t="shared" si="76"/>
        <v>#VALUE!</v>
      </c>
      <c r="BM138" s="185" t="e">
        <f t="shared" si="76"/>
        <v>#VALUE!</v>
      </c>
      <c r="BN138" s="185" t="e">
        <f t="shared" si="76"/>
        <v>#VALUE!</v>
      </c>
      <c r="BO138" s="185" t="e">
        <f t="shared" si="76"/>
        <v>#VALUE!</v>
      </c>
      <c r="BP138" s="185" t="e">
        <f t="shared" si="76"/>
        <v>#VALUE!</v>
      </c>
      <c r="BQ138" s="185" t="e">
        <f t="shared" si="76"/>
        <v>#VALUE!</v>
      </c>
      <c r="BR138" s="185" t="e">
        <f t="shared" si="76"/>
        <v>#VALUE!</v>
      </c>
      <c r="BS138" s="185" t="e">
        <f t="shared" si="76"/>
        <v>#VALUE!</v>
      </c>
      <c r="BT138" s="185" t="e">
        <f t="shared" si="76"/>
        <v>#VALUE!</v>
      </c>
      <c r="BU138" s="119"/>
    </row>
    <row r="139" spans="1:73" ht="18" customHeight="1" x14ac:dyDescent="0.25">
      <c r="A139" s="117"/>
      <c r="B139" s="151" t="e">
        <f t="shared" si="79"/>
        <v>#VALUE!</v>
      </c>
      <c r="C139" s="118"/>
      <c r="D139" s="233" t="e">
        <f t="shared" si="47"/>
        <v>#VALUE!</v>
      </c>
      <c r="E139" s="233" t="e">
        <f t="shared" si="48"/>
        <v>#VALUE!</v>
      </c>
      <c r="F139" s="233" t="e">
        <f t="shared" si="49"/>
        <v>#VALUE!</v>
      </c>
      <c r="G139" s="118"/>
      <c r="H139" s="181" t="e">
        <f t="shared" si="50"/>
        <v>#VALUE!</v>
      </c>
      <c r="I139" s="145" t="e">
        <f t="shared" si="51"/>
        <v>#VALUE!</v>
      </c>
      <c r="J139" s="145" t="e">
        <f t="shared" si="52"/>
        <v>#VALUE!</v>
      </c>
      <c r="K139" s="118"/>
      <c r="L139" s="187" t="e">
        <f t="shared" si="65"/>
        <v>#VALUE!</v>
      </c>
      <c r="M139" s="185" t="e">
        <f t="shared" si="77"/>
        <v>#VALUE!</v>
      </c>
      <c r="N139" s="145" t="e">
        <f t="shared" si="77"/>
        <v>#VALUE!</v>
      </c>
      <c r="O139" s="145" t="e">
        <f t="shared" si="77"/>
        <v>#VALUE!</v>
      </c>
      <c r="P139" s="145" t="e">
        <f t="shared" si="77"/>
        <v>#VALUE!</v>
      </c>
      <c r="Q139" s="145" t="e">
        <f t="shared" si="77"/>
        <v>#VALUE!</v>
      </c>
      <c r="R139" s="145" t="e">
        <f t="shared" si="77"/>
        <v>#VALUE!</v>
      </c>
      <c r="S139" s="145" t="e">
        <f t="shared" si="77"/>
        <v>#VALUE!</v>
      </c>
      <c r="T139" s="145" t="e">
        <f t="shared" si="77"/>
        <v>#VALUE!</v>
      </c>
      <c r="U139" s="145" t="e">
        <f t="shared" si="77"/>
        <v>#VALUE!</v>
      </c>
      <c r="V139" s="145" t="e">
        <f t="shared" si="77"/>
        <v>#VALUE!</v>
      </c>
      <c r="W139" s="145" t="e">
        <f t="shared" si="77"/>
        <v>#VALUE!</v>
      </c>
      <c r="X139" s="145" t="e">
        <f t="shared" si="77"/>
        <v>#VALUE!</v>
      </c>
      <c r="Y139" s="145" t="e">
        <f t="shared" si="77"/>
        <v>#VALUE!</v>
      </c>
      <c r="Z139" s="145" t="e">
        <f t="shared" si="77"/>
        <v>#VALUE!</v>
      </c>
      <c r="AA139" s="145" t="e">
        <f t="shared" si="77"/>
        <v>#VALUE!</v>
      </c>
      <c r="AB139" s="145" t="e">
        <f t="shared" ref="AB139:AP154" si="80">IF(AND($B139&gt;=AB$4,$B139&lt;=AB$5),AB$6,0)</f>
        <v>#VALUE!</v>
      </c>
      <c r="AC139" s="145" t="e">
        <f t="shared" si="80"/>
        <v>#VALUE!</v>
      </c>
      <c r="AD139" s="145" t="e">
        <f t="shared" si="80"/>
        <v>#VALUE!</v>
      </c>
      <c r="AE139" s="145" t="e">
        <f t="shared" si="80"/>
        <v>#VALUE!</v>
      </c>
      <c r="AF139" s="145" t="e">
        <f t="shared" si="80"/>
        <v>#VALUE!</v>
      </c>
      <c r="AG139" s="145" t="e">
        <f t="shared" si="80"/>
        <v>#VALUE!</v>
      </c>
      <c r="AH139" s="145" t="e">
        <f t="shared" si="80"/>
        <v>#VALUE!</v>
      </c>
      <c r="AI139" s="145" t="e">
        <f t="shared" si="80"/>
        <v>#VALUE!</v>
      </c>
      <c r="AJ139" s="145" t="e">
        <f t="shared" si="80"/>
        <v>#VALUE!</v>
      </c>
      <c r="AK139" s="145" t="e">
        <f t="shared" si="80"/>
        <v>#VALUE!</v>
      </c>
      <c r="AL139" s="145" t="e">
        <f t="shared" si="80"/>
        <v>#VALUE!</v>
      </c>
      <c r="AM139" s="145" t="e">
        <f t="shared" si="80"/>
        <v>#VALUE!</v>
      </c>
      <c r="AN139" s="145" t="e">
        <f t="shared" si="80"/>
        <v>#VALUE!</v>
      </c>
      <c r="AO139" s="145" t="e">
        <f t="shared" si="80"/>
        <v>#VALUE!</v>
      </c>
      <c r="AP139" s="145" t="e">
        <f t="shared" si="80"/>
        <v>#VALUE!</v>
      </c>
      <c r="AQ139" s="146"/>
      <c r="AR139" s="181" t="e">
        <f t="shared" ref="AR139:AR154" si="81">SUM(AW139:BE139)</f>
        <v>#VALUE!</v>
      </c>
      <c r="AS139" s="145" t="e">
        <f t="shared" si="54"/>
        <v>#VALUE!</v>
      </c>
      <c r="AT139" s="145" t="e">
        <f t="shared" si="55"/>
        <v>#VALUE!</v>
      </c>
      <c r="AU139" s="118"/>
      <c r="AV139" s="187" t="e">
        <f t="shared" si="66"/>
        <v>#VALUE!</v>
      </c>
      <c r="AW139" s="185" t="e">
        <f t="shared" si="78"/>
        <v>#VALUE!</v>
      </c>
      <c r="AX139" s="185" t="e">
        <f t="shared" si="78"/>
        <v>#VALUE!</v>
      </c>
      <c r="AY139" s="185" t="e">
        <f t="shared" si="78"/>
        <v>#VALUE!</v>
      </c>
      <c r="AZ139" s="185" t="e">
        <f t="shared" si="78"/>
        <v>#VALUE!</v>
      </c>
      <c r="BA139" s="185" t="e">
        <f t="shared" si="78"/>
        <v>#VALUE!</v>
      </c>
      <c r="BB139" s="185" t="e">
        <f t="shared" si="78"/>
        <v>#VALUE!</v>
      </c>
      <c r="BC139" s="185" t="e">
        <f t="shared" si="78"/>
        <v>#VALUE!</v>
      </c>
      <c r="BD139" s="185" t="e">
        <f t="shared" si="78"/>
        <v>#VALUE!</v>
      </c>
      <c r="BE139" s="185" t="e">
        <f t="shared" si="78"/>
        <v>#VALUE!</v>
      </c>
      <c r="BF139" s="146"/>
      <c r="BG139" s="181" t="e">
        <f t="shared" ref="BG139:BG154" si="82">SUM(BL139:BT139)</f>
        <v>#VALUE!</v>
      </c>
      <c r="BH139" s="145" t="e">
        <f t="shared" si="57"/>
        <v>#VALUE!</v>
      </c>
      <c r="BI139" s="145" t="e">
        <f t="shared" si="58"/>
        <v>#VALUE!</v>
      </c>
      <c r="BJ139" s="118"/>
      <c r="BK139" s="187" t="e">
        <f t="shared" si="67"/>
        <v>#VALUE!</v>
      </c>
      <c r="BL139" s="185" t="e">
        <f t="shared" ref="BL139:BT154" si="83">IF(AND($B139&gt;=BL$4,$B139&lt;=BL$5),BL$6,0)</f>
        <v>#VALUE!</v>
      </c>
      <c r="BM139" s="185" t="e">
        <f t="shared" si="83"/>
        <v>#VALUE!</v>
      </c>
      <c r="BN139" s="185" t="e">
        <f t="shared" si="83"/>
        <v>#VALUE!</v>
      </c>
      <c r="BO139" s="185" t="e">
        <f t="shared" si="83"/>
        <v>#VALUE!</v>
      </c>
      <c r="BP139" s="185" t="e">
        <f t="shared" si="83"/>
        <v>#VALUE!</v>
      </c>
      <c r="BQ139" s="185" t="e">
        <f t="shared" si="83"/>
        <v>#VALUE!</v>
      </c>
      <c r="BR139" s="185" t="e">
        <f t="shared" si="83"/>
        <v>#VALUE!</v>
      </c>
      <c r="BS139" s="185" t="e">
        <f t="shared" si="83"/>
        <v>#VALUE!</v>
      </c>
      <c r="BT139" s="185" t="e">
        <f t="shared" si="83"/>
        <v>#VALUE!</v>
      </c>
      <c r="BU139" s="119"/>
    </row>
    <row r="140" spans="1:73" ht="18" customHeight="1" x14ac:dyDescent="0.25">
      <c r="A140" s="117"/>
      <c r="B140" s="151" t="e">
        <f t="shared" si="79"/>
        <v>#VALUE!</v>
      </c>
      <c r="C140" s="118"/>
      <c r="D140" s="233" t="e">
        <f t="shared" ref="D140:D154" si="84">H140+AR140+BG140</f>
        <v>#VALUE!</v>
      </c>
      <c r="E140" s="233" t="e">
        <f t="shared" ref="E140:E154" si="85">I140+AS140+BH140</f>
        <v>#VALUE!</v>
      </c>
      <c r="F140" s="233" t="e">
        <f t="shared" ref="F140:F154" si="86">J140+AT140+BI140</f>
        <v>#VALUE!</v>
      </c>
      <c r="G140" s="118"/>
      <c r="H140" s="181" t="e">
        <f t="shared" ref="H140:H154" si="87">SUM(M140:AP140)</f>
        <v>#VALUE!</v>
      </c>
      <c r="I140" s="145" t="e">
        <f t="shared" ref="I140:I154" si="88">$M$7*$M140+$N$7*$N140+$O$7*$O140+$P$7*$P140+$Q$7*$Q140+$R$7*$R140+$S$7*$S140+$T$7*$T140+$U$7*$U140+$V$7*$V140+$W$7*$W140+$X$7*$X140+$Y$7*$Y140+$Z$7*$Z140+$AA$7*$AA140+$AB$7*$AB140+$AC$7*$AC140+$AD$7*$AD140+$AE$7*$AE140+$AF$7*$AF140+$AG$7*$AG140+$AH$7*$AH140+$AI$7*$AI140+$AJ$7*$AJ140+$AK$7*$AK140+$AL$7*$AL140+$AM$7*$AM140+$AN$7*$AN140+$AO$7*$AO140+$AP$7*$AP140</f>
        <v>#VALUE!</v>
      </c>
      <c r="J140" s="145" t="e">
        <f t="shared" ref="J140:J154" si="89">$M$8*$M140+$N$8*$N140+$O$8*$O140+$P$8*$P140+$Q$8*$Q140+$R$8*$R140+$S$8*$S140+$T$8*$T140+$U$8*$U140+$V$8*$V140+$W$8*$W140+$X$8*$X140+$Y$8*$Y140+$Z$8*$Z140+$AA$8*$AA140+$AB$8*$AB140+$AC$8*$AC140+$AD$8*$AD140+$AE$8*$AE140+$AF$8*$AF140+$AG$8*$AG140+$AH$8*$AH140+$AI$8*$AI140+$AJ$8*$AJ140+$AK$8*$AK140+$AL$8*$AL140+$AM$8*$AM140+$AN$8*$AN140+$AO$8*$AO140+$AP$8*$AP140</f>
        <v>#VALUE!</v>
      </c>
      <c r="K140" s="118"/>
      <c r="L140" s="187" t="e">
        <f t="shared" si="65"/>
        <v>#VALUE!</v>
      </c>
      <c r="M140" s="185" t="e">
        <f t="shared" ref="M140:AA154" si="90">IF(AND($B140&gt;=M$4,$B140&lt;=M$5),M$6,0)</f>
        <v>#VALUE!</v>
      </c>
      <c r="N140" s="145" t="e">
        <f t="shared" si="90"/>
        <v>#VALUE!</v>
      </c>
      <c r="O140" s="145" t="e">
        <f t="shared" si="90"/>
        <v>#VALUE!</v>
      </c>
      <c r="P140" s="145" t="e">
        <f t="shared" si="90"/>
        <v>#VALUE!</v>
      </c>
      <c r="Q140" s="145" t="e">
        <f t="shared" si="90"/>
        <v>#VALUE!</v>
      </c>
      <c r="R140" s="145" t="e">
        <f t="shared" si="90"/>
        <v>#VALUE!</v>
      </c>
      <c r="S140" s="145" t="e">
        <f t="shared" si="90"/>
        <v>#VALUE!</v>
      </c>
      <c r="T140" s="145" t="e">
        <f t="shared" si="90"/>
        <v>#VALUE!</v>
      </c>
      <c r="U140" s="145" t="e">
        <f t="shared" si="90"/>
        <v>#VALUE!</v>
      </c>
      <c r="V140" s="145" t="e">
        <f t="shared" si="90"/>
        <v>#VALUE!</v>
      </c>
      <c r="W140" s="145" t="e">
        <f t="shared" si="90"/>
        <v>#VALUE!</v>
      </c>
      <c r="X140" s="145" t="e">
        <f t="shared" si="90"/>
        <v>#VALUE!</v>
      </c>
      <c r="Y140" s="145" t="e">
        <f t="shared" si="90"/>
        <v>#VALUE!</v>
      </c>
      <c r="Z140" s="145" t="e">
        <f t="shared" si="90"/>
        <v>#VALUE!</v>
      </c>
      <c r="AA140" s="145" t="e">
        <f t="shared" si="90"/>
        <v>#VALUE!</v>
      </c>
      <c r="AB140" s="145" t="e">
        <f t="shared" si="80"/>
        <v>#VALUE!</v>
      </c>
      <c r="AC140" s="145" t="e">
        <f t="shared" si="80"/>
        <v>#VALUE!</v>
      </c>
      <c r="AD140" s="145" t="e">
        <f t="shared" si="80"/>
        <v>#VALUE!</v>
      </c>
      <c r="AE140" s="145" t="e">
        <f t="shared" si="80"/>
        <v>#VALUE!</v>
      </c>
      <c r="AF140" s="145" t="e">
        <f t="shared" si="80"/>
        <v>#VALUE!</v>
      </c>
      <c r="AG140" s="145" t="e">
        <f t="shared" si="80"/>
        <v>#VALUE!</v>
      </c>
      <c r="AH140" s="145" t="e">
        <f t="shared" si="80"/>
        <v>#VALUE!</v>
      </c>
      <c r="AI140" s="145" t="e">
        <f t="shared" si="80"/>
        <v>#VALUE!</v>
      </c>
      <c r="AJ140" s="145" t="e">
        <f t="shared" si="80"/>
        <v>#VALUE!</v>
      </c>
      <c r="AK140" s="145" t="e">
        <f t="shared" si="80"/>
        <v>#VALUE!</v>
      </c>
      <c r="AL140" s="145" t="e">
        <f t="shared" si="80"/>
        <v>#VALUE!</v>
      </c>
      <c r="AM140" s="145" t="e">
        <f t="shared" si="80"/>
        <v>#VALUE!</v>
      </c>
      <c r="AN140" s="145" t="e">
        <f t="shared" si="80"/>
        <v>#VALUE!</v>
      </c>
      <c r="AO140" s="145" t="e">
        <f t="shared" si="80"/>
        <v>#VALUE!</v>
      </c>
      <c r="AP140" s="145" t="e">
        <f t="shared" si="80"/>
        <v>#VALUE!</v>
      </c>
      <c r="AQ140" s="146"/>
      <c r="AR140" s="181" t="e">
        <f t="shared" si="81"/>
        <v>#VALUE!</v>
      </c>
      <c r="AS140" s="145" t="e">
        <f t="shared" ref="AS140:AS154" si="91">$AW$7*$AW140+$AX$7*$AX140+$AY$7*$AY140+$AZ$7*$AZ140+$BA$7*$BA140+$BB$7*$BB140+$BC$7*$BC140+$BD$7*$BD140+$BE$7*$BE140</f>
        <v>#VALUE!</v>
      </c>
      <c r="AT140" s="145" t="e">
        <f t="shared" ref="AT140:AT154" si="92">$AW$8*$AW140+$AX$8*$AX140+$AY$8*$AY140+$AZ$8*$AZ140+$BA$8*$BA140+$BB$8*$BB140+$BC$8*$BC140+$BD$8*$BD140+$BE$8*$BE140</f>
        <v>#VALUE!</v>
      </c>
      <c r="AU140" s="118"/>
      <c r="AV140" s="187" t="e">
        <f t="shared" si="66"/>
        <v>#VALUE!</v>
      </c>
      <c r="AW140" s="185" t="e">
        <f t="shared" ref="AW140:BE154" si="93">IF(AND($B140&gt;=AW$4,$B140&lt;=AW$5),AW$6,0)</f>
        <v>#VALUE!</v>
      </c>
      <c r="AX140" s="185" t="e">
        <f t="shared" si="93"/>
        <v>#VALUE!</v>
      </c>
      <c r="AY140" s="185" t="e">
        <f t="shared" si="93"/>
        <v>#VALUE!</v>
      </c>
      <c r="AZ140" s="185" t="e">
        <f t="shared" si="93"/>
        <v>#VALUE!</v>
      </c>
      <c r="BA140" s="185" t="e">
        <f t="shared" si="93"/>
        <v>#VALUE!</v>
      </c>
      <c r="BB140" s="185" t="e">
        <f t="shared" si="93"/>
        <v>#VALUE!</v>
      </c>
      <c r="BC140" s="185" t="e">
        <f t="shared" si="93"/>
        <v>#VALUE!</v>
      </c>
      <c r="BD140" s="185" t="e">
        <f t="shared" si="93"/>
        <v>#VALUE!</v>
      </c>
      <c r="BE140" s="185" t="e">
        <f t="shared" si="93"/>
        <v>#VALUE!</v>
      </c>
      <c r="BF140" s="146"/>
      <c r="BG140" s="181" t="e">
        <f t="shared" si="82"/>
        <v>#VALUE!</v>
      </c>
      <c r="BH140" s="145" t="e">
        <f t="shared" ref="BH140:BH154" si="94">$BL$7*$BL140+$BM$7*$BM140+$BN$7*$BN140+$BO$7*$BO140+$BP$7*$BP140+$BQ$7*$BQ140+$BR$7*$BR140+$BS$7*$BS140+$BT$7*$BT140</f>
        <v>#VALUE!</v>
      </c>
      <c r="BI140" s="145" t="e">
        <f t="shared" ref="BI140:BI154" si="95">$BL$8*$BL140+$BM$8*$BM140+$BN$8*$BN140+$BO$8*$BO140+$BP$8*$BP140+$BQ$8*$BQ140+$BR$8*$BR140+$BS$8*$BS140+$BT$8*$BT140</f>
        <v>#VALUE!</v>
      </c>
      <c r="BJ140" s="118"/>
      <c r="BK140" s="187" t="e">
        <f t="shared" si="67"/>
        <v>#VALUE!</v>
      </c>
      <c r="BL140" s="185" t="e">
        <f t="shared" si="83"/>
        <v>#VALUE!</v>
      </c>
      <c r="BM140" s="185" t="e">
        <f t="shared" si="83"/>
        <v>#VALUE!</v>
      </c>
      <c r="BN140" s="185" t="e">
        <f t="shared" si="83"/>
        <v>#VALUE!</v>
      </c>
      <c r="BO140" s="185" t="e">
        <f t="shared" si="83"/>
        <v>#VALUE!</v>
      </c>
      <c r="BP140" s="185" t="e">
        <f t="shared" si="83"/>
        <v>#VALUE!</v>
      </c>
      <c r="BQ140" s="185" t="e">
        <f t="shared" si="83"/>
        <v>#VALUE!</v>
      </c>
      <c r="BR140" s="185" t="e">
        <f t="shared" si="83"/>
        <v>#VALUE!</v>
      </c>
      <c r="BS140" s="185" t="e">
        <f t="shared" si="83"/>
        <v>#VALUE!</v>
      </c>
      <c r="BT140" s="185" t="e">
        <f t="shared" si="83"/>
        <v>#VALUE!</v>
      </c>
      <c r="BU140" s="119"/>
    </row>
    <row r="141" spans="1:73" ht="18" customHeight="1" x14ac:dyDescent="0.25">
      <c r="A141" s="117"/>
      <c r="B141" s="151" t="e">
        <f t="shared" si="79"/>
        <v>#VALUE!</v>
      </c>
      <c r="C141" s="118"/>
      <c r="D141" s="233" t="e">
        <f t="shared" si="84"/>
        <v>#VALUE!</v>
      </c>
      <c r="E141" s="233" t="e">
        <f t="shared" si="85"/>
        <v>#VALUE!</v>
      </c>
      <c r="F141" s="233" t="e">
        <f t="shared" si="86"/>
        <v>#VALUE!</v>
      </c>
      <c r="G141" s="118"/>
      <c r="H141" s="181" t="e">
        <f t="shared" si="87"/>
        <v>#VALUE!</v>
      </c>
      <c r="I141" s="145" t="e">
        <f t="shared" si="88"/>
        <v>#VALUE!</v>
      </c>
      <c r="J141" s="145" t="e">
        <f t="shared" si="89"/>
        <v>#VALUE!</v>
      </c>
      <c r="K141" s="118"/>
      <c r="L141" s="187" t="e">
        <f t="shared" si="65"/>
        <v>#VALUE!</v>
      </c>
      <c r="M141" s="185" t="e">
        <f t="shared" si="90"/>
        <v>#VALUE!</v>
      </c>
      <c r="N141" s="145" t="e">
        <f t="shared" si="90"/>
        <v>#VALUE!</v>
      </c>
      <c r="O141" s="145" t="e">
        <f t="shared" si="90"/>
        <v>#VALUE!</v>
      </c>
      <c r="P141" s="145" t="e">
        <f t="shared" si="90"/>
        <v>#VALUE!</v>
      </c>
      <c r="Q141" s="145" t="e">
        <f t="shared" si="90"/>
        <v>#VALUE!</v>
      </c>
      <c r="R141" s="145" t="e">
        <f t="shared" si="90"/>
        <v>#VALUE!</v>
      </c>
      <c r="S141" s="145" t="e">
        <f t="shared" si="90"/>
        <v>#VALUE!</v>
      </c>
      <c r="T141" s="145" t="e">
        <f t="shared" si="90"/>
        <v>#VALUE!</v>
      </c>
      <c r="U141" s="145" t="e">
        <f t="shared" si="90"/>
        <v>#VALUE!</v>
      </c>
      <c r="V141" s="145" t="e">
        <f t="shared" si="90"/>
        <v>#VALUE!</v>
      </c>
      <c r="W141" s="145" t="e">
        <f t="shared" si="90"/>
        <v>#VALUE!</v>
      </c>
      <c r="X141" s="145" t="e">
        <f t="shared" si="90"/>
        <v>#VALUE!</v>
      </c>
      <c r="Y141" s="145" t="e">
        <f t="shared" si="90"/>
        <v>#VALUE!</v>
      </c>
      <c r="Z141" s="145" t="e">
        <f t="shared" si="90"/>
        <v>#VALUE!</v>
      </c>
      <c r="AA141" s="145" t="e">
        <f t="shared" si="90"/>
        <v>#VALUE!</v>
      </c>
      <c r="AB141" s="145" t="e">
        <f t="shared" si="80"/>
        <v>#VALUE!</v>
      </c>
      <c r="AC141" s="145" t="e">
        <f t="shared" si="80"/>
        <v>#VALUE!</v>
      </c>
      <c r="AD141" s="145" t="e">
        <f t="shared" si="80"/>
        <v>#VALUE!</v>
      </c>
      <c r="AE141" s="145" t="e">
        <f t="shared" si="80"/>
        <v>#VALUE!</v>
      </c>
      <c r="AF141" s="145" t="e">
        <f t="shared" si="80"/>
        <v>#VALUE!</v>
      </c>
      <c r="AG141" s="145" t="e">
        <f t="shared" si="80"/>
        <v>#VALUE!</v>
      </c>
      <c r="AH141" s="145" t="e">
        <f t="shared" si="80"/>
        <v>#VALUE!</v>
      </c>
      <c r="AI141" s="145" t="e">
        <f t="shared" si="80"/>
        <v>#VALUE!</v>
      </c>
      <c r="AJ141" s="145" t="e">
        <f t="shared" si="80"/>
        <v>#VALUE!</v>
      </c>
      <c r="AK141" s="145" t="e">
        <f t="shared" si="80"/>
        <v>#VALUE!</v>
      </c>
      <c r="AL141" s="145" t="e">
        <f t="shared" si="80"/>
        <v>#VALUE!</v>
      </c>
      <c r="AM141" s="145" t="e">
        <f t="shared" si="80"/>
        <v>#VALUE!</v>
      </c>
      <c r="AN141" s="145" t="e">
        <f t="shared" si="80"/>
        <v>#VALUE!</v>
      </c>
      <c r="AO141" s="145" t="e">
        <f t="shared" si="80"/>
        <v>#VALUE!</v>
      </c>
      <c r="AP141" s="145" t="e">
        <f t="shared" si="80"/>
        <v>#VALUE!</v>
      </c>
      <c r="AQ141" s="146"/>
      <c r="AR141" s="181" t="e">
        <f t="shared" si="81"/>
        <v>#VALUE!</v>
      </c>
      <c r="AS141" s="145" t="e">
        <f t="shared" si="91"/>
        <v>#VALUE!</v>
      </c>
      <c r="AT141" s="145" t="e">
        <f t="shared" si="92"/>
        <v>#VALUE!</v>
      </c>
      <c r="AU141" s="118"/>
      <c r="AV141" s="187" t="e">
        <f t="shared" si="66"/>
        <v>#VALUE!</v>
      </c>
      <c r="AW141" s="185" t="e">
        <f t="shared" si="93"/>
        <v>#VALUE!</v>
      </c>
      <c r="AX141" s="185" t="e">
        <f t="shared" si="93"/>
        <v>#VALUE!</v>
      </c>
      <c r="AY141" s="185" t="e">
        <f t="shared" si="93"/>
        <v>#VALUE!</v>
      </c>
      <c r="AZ141" s="185" t="e">
        <f t="shared" si="93"/>
        <v>#VALUE!</v>
      </c>
      <c r="BA141" s="185" t="e">
        <f t="shared" si="93"/>
        <v>#VALUE!</v>
      </c>
      <c r="BB141" s="185" t="e">
        <f t="shared" si="93"/>
        <v>#VALUE!</v>
      </c>
      <c r="BC141" s="185" t="e">
        <f t="shared" si="93"/>
        <v>#VALUE!</v>
      </c>
      <c r="BD141" s="185" t="e">
        <f t="shared" si="93"/>
        <v>#VALUE!</v>
      </c>
      <c r="BE141" s="185" t="e">
        <f t="shared" si="93"/>
        <v>#VALUE!</v>
      </c>
      <c r="BF141" s="146"/>
      <c r="BG141" s="181" t="e">
        <f t="shared" si="82"/>
        <v>#VALUE!</v>
      </c>
      <c r="BH141" s="145" t="e">
        <f t="shared" si="94"/>
        <v>#VALUE!</v>
      </c>
      <c r="BI141" s="145" t="e">
        <f t="shared" si="95"/>
        <v>#VALUE!</v>
      </c>
      <c r="BJ141" s="118"/>
      <c r="BK141" s="187" t="e">
        <f t="shared" si="67"/>
        <v>#VALUE!</v>
      </c>
      <c r="BL141" s="185" t="e">
        <f t="shared" si="83"/>
        <v>#VALUE!</v>
      </c>
      <c r="BM141" s="185" t="e">
        <f t="shared" si="83"/>
        <v>#VALUE!</v>
      </c>
      <c r="BN141" s="185" t="e">
        <f t="shared" si="83"/>
        <v>#VALUE!</v>
      </c>
      <c r="BO141" s="185" t="e">
        <f t="shared" si="83"/>
        <v>#VALUE!</v>
      </c>
      <c r="BP141" s="185" t="e">
        <f t="shared" si="83"/>
        <v>#VALUE!</v>
      </c>
      <c r="BQ141" s="185" t="e">
        <f t="shared" si="83"/>
        <v>#VALUE!</v>
      </c>
      <c r="BR141" s="185" t="e">
        <f t="shared" si="83"/>
        <v>#VALUE!</v>
      </c>
      <c r="BS141" s="185" t="e">
        <f t="shared" si="83"/>
        <v>#VALUE!</v>
      </c>
      <c r="BT141" s="185" t="e">
        <f t="shared" si="83"/>
        <v>#VALUE!</v>
      </c>
      <c r="BU141" s="119"/>
    </row>
    <row r="142" spans="1:73" ht="18" customHeight="1" x14ac:dyDescent="0.25">
      <c r="A142" s="117"/>
      <c r="B142" s="151" t="e">
        <f t="shared" si="79"/>
        <v>#VALUE!</v>
      </c>
      <c r="C142" s="118"/>
      <c r="D142" s="233" t="e">
        <f t="shared" si="84"/>
        <v>#VALUE!</v>
      </c>
      <c r="E142" s="233" t="e">
        <f t="shared" si="85"/>
        <v>#VALUE!</v>
      </c>
      <c r="F142" s="233" t="e">
        <f t="shared" si="86"/>
        <v>#VALUE!</v>
      </c>
      <c r="G142" s="118"/>
      <c r="H142" s="181" t="e">
        <f t="shared" si="87"/>
        <v>#VALUE!</v>
      </c>
      <c r="I142" s="145" t="e">
        <f t="shared" si="88"/>
        <v>#VALUE!</v>
      </c>
      <c r="J142" s="145" t="e">
        <f t="shared" si="89"/>
        <v>#VALUE!</v>
      </c>
      <c r="K142" s="118"/>
      <c r="L142" s="187" t="e">
        <f t="shared" si="65"/>
        <v>#VALUE!</v>
      </c>
      <c r="M142" s="185" t="e">
        <f t="shared" si="90"/>
        <v>#VALUE!</v>
      </c>
      <c r="N142" s="145" t="e">
        <f t="shared" si="90"/>
        <v>#VALUE!</v>
      </c>
      <c r="O142" s="145" t="e">
        <f t="shared" si="90"/>
        <v>#VALUE!</v>
      </c>
      <c r="P142" s="145" t="e">
        <f t="shared" si="90"/>
        <v>#VALUE!</v>
      </c>
      <c r="Q142" s="145" t="e">
        <f t="shared" si="90"/>
        <v>#VALUE!</v>
      </c>
      <c r="R142" s="145" t="e">
        <f t="shared" si="90"/>
        <v>#VALUE!</v>
      </c>
      <c r="S142" s="145" t="e">
        <f t="shared" si="90"/>
        <v>#VALUE!</v>
      </c>
      <c r="T142" s="145" t="e">
        <f t="shared" si="90"/>
        <v>#VALUE!</v>
      </c>
      <c r="U142" s="145" t="e">
        <f t="shared" si="90"/>
        <v>#VALUE!</v>
      </c>
      <c r="V142" s="145" t="e">
        <f t="shared" si="90"/>
        <v>#VALUE!</v>
      </c>
      <c r="W142" s="145" t="e">
        <f t="shared" si="90"/>
        <v>#VALUE!</v>
      </c>
      <c r="X142" s="145" t="e">
        <f t="shared" si="90"/>
        <v>#VALUE!</v>
      </c>
      <c r="Y142" s="145" t="e">
        <f t="shared" si="90"/>
        <v>#VALUE!</v>
      </c>
      <c r="Z142" s="145" t="e">
        <f t="shared" si="90"/>
        <v>#VALUE!</v>
      </c>
      <c r="AA142" s="145" t="e">
        <f t="shared" si="90"/>
        <v>#VALUE!</v>
      </c>
      <c r="AB142" s="145" t="e">
        <f t="shared" si="80"/>
        <v>#VALUE!</v>
      </c>
      <c r="AC142" s="145" t="e">
        <f t="shared" si="80"/>
        <v>#VALUE!</v>
      </c>
      <c r="AD142" s="145" t="e">
        <f t="shared" si="80"/>
        <v>#VALUE!</v>
      </c>
      <c r="AE142" s="145" t="e">
        <f t="shared" si="80"/>
        <v>#VALUE!</v>
      </c>
      <c r="AF142" s="145" t="e">
        <f t="shared" si="80"/>
        <v>#VALUE!</v>
      </c>
      <c r="AG142" s="145" t="e">
        <f t="shared" si="80"/>
        <v>#VALUE!</v>
      </c>
      <c r="AH142" s="145" t="e">
        <f t="shared" si="80"/>
        <v>#VALUE!</v>
      </c>
      <c r="AI142" s="145" t="e">
        <f t="shared" si="80"/>
        <v>#VALUE!</v>
      </c>
      <c r="AJ142" s="145" t="e">
        <f t="shared" si="80"/>
        <v>#VALUE!</v>
      </c>
      <c r="AK142" s="145" t="e">
        <f t="shared" si="80"/>
        <v>#VALUE!</v>
      </c>
      <c r="AL142" s="145" t="e">
        <f t="shared" si="80"/>
        <v>#VALUE!</v>
      </c>
      <c r="AM142" s="145" t="e">
        <f t="shared" si="80"/>
        <v>#VALUE!</v>
      </c>
      <c r="AN142" s="145" t="e">
        <f t="shared" si="80"/>
        <v>#VALUE!</v>
      </c>
      <c r="AO142" s="145" t="e">
        <f t="shared" si="80"/>
        <v>#VALUE!</v>
      </c>
      <c r="AP142" s="145" t="e">
        <f t="shared" si="80"/>
        <v>#VALUE!</v>
      </c>
      <c r="AQ142" s="146"/>
      <c r="AR142" s="181" t="e">
        <f t="shared" si="81"/>
        <v>#VALUE!</v>
      </c>
      <c r="AS142" s="145" t="e">
        <f t="shared" si="91"/>
        <v>#VALUE!</v>
      </c>
      <c r="AT142" s="145" t="e">
        <f t="shared" si="92"/>
        <v>#VALUE!</v>
      </c>
      <c r="AU142" s="118"/>
      <c r="AV142" s="187" t="e">
        <f t="shared" si="66"/>
        <v>#VALUE!</v>
      </c>
      <c r="AW142" s="185" t="e">
        <f t="shared" si="93"/>
        <v>#VALUE!</v>
      </c>
      <c r="AX142" s="185" t="e">
        <f t="shared" si="93"/>
        <v>#VALUE!</v>
      </c>
      <c r="AY142" s="185" t="e">
        <f t="shared" si="93"/>
        <v>#VALUE!</v>
      </c>
      <c r="AZ142" s="185" t="e">
        <f t="shared" si="93"/>
        <v>#VALUE!</v>
      </c>
      <c r="BA142" s="185" t="e">
        <f t="shared" si="93"/>
        <v>#VALUE!</v>
      </c>
      <c r="BB142" s="185" t="e">
        <f t="shared" si="93"/>
        <v>#VALUE!</v>
      </c>
      <c r="BC142" s="185" t="e">
        <f t="shared" si="93"/>
        <v>#VALUE!</v>
      </c>
      <c r="BD142" s="185" t="e">
        <f t="shared" si="93"/>
        <v>#VALUE!</v>
      </c>
      <c r="BE142" s="185" t="e">
        <f t="shared" si="93"/>
        <v>#VALUE!</v>
      </c>
      <c r="BF142" s="146"/>
      <c r="BG142" s="181" t="e">
        <f t="shared" si="82"/>
        <v>#VALUE!</v>
      </c>
      <c r="BH142" s="145" t="e">
        <f t="shared" si="94"/>
        <v>#VALUE!</v>
      </c>
      <c r="BI142" s="145" t="e">
        <f t="shared" si="95"/>
        <v>#VALUE!</v>
      </c>
      <c r="BJ142" s="118"/>
      <c r="BK142" s="187" t="e">
        <f t="shared" si="67"/>
        <v>#VALUE!</v>
      </c>
      <c r="BL142" s="185" t="e">
        <f t="shared" si="83"/>
        <v>#VALUE!</v>
      </c>
      <c r="BM142" s="185" t="e">
        <f t="shared" si="83"/>
        <v>#VALUE!</v>
      </c>
      <c r="BN142" s="185" t="e">
        <f t="shared" si="83"/>
        <v>#VALUE!</v>
      </c>
      <c r="BO142" s="185" t="e">
        <f t="shared" si="83"/>
        <v>#VALUE!</v>
      </c>
      <c r="BP142" s="185" t="e">
        <f t="shared" si="83"/>
        <v>#VALUE!</v>
      </c>
      <c r="BQ142" s="185" t="e">
        <f t="shared" si="83"/>
        <v>#VALUE!</v>
      </c>
      <c r="BR142" s="185" t="e">
        <f t="shared" si="83"/>
        <v>#VALUE!</v>
      </c>
      <c r="BS142" s="185" t="e">
        <f t="shared" si="83"/>
        <v>#VALUE!</v>
      </c>
      <c r="BT142" s="185" t="e">
        <f t="shared" si="83"/>
        <v>#VALUE!</v>
      </c>
      <c r="BU142" s="119"/>
    </row>
    <row r="143" spans="1:73" ht="18" customHeight="1" x14ac:dyDescent="0.25">
      <c r="A143" s="117"/>
      <c r="B143" s="151" t="e">
        <f t="shared" si="79"/>
        <v>#VALUE!</v>
      </c>
      <c r="C143" s="118"/>
      <c r="D143" s="233" t="e">
        <f t="shared" si="84"/>
        <v>#VALUE!</v>
      </c>
      <c r="E143" s="233" t="e">
        <f t="shared" si="85"/>
        <v>#VALUE!</v>
      </c>
      <c r="F143" s="233" t="e">
        <f t="shared" si="86"/>
        <v>#VALUE!</v>
      </c>
      <c r="G143" s="118"/>
      <c r="H143" s="181" t="e">
        <f t="shared" si="87"/>
        <v>#VALUE!</v>
      </c>
      <c r="I143" s="145" t="e">
        <f t="shared" si="88"/>
        <v>#VALUE!</v>
      </c>
      <c r="J143" s="145" t="e">
        <f t="shared" si="89"/>
        <v>#VALUE!</v>
      </c>
      <c r="K143" s="118"/>
      <c r="L143" s="187" t="e">
        <f t="shared" si="65"/>
        <v>#VALUE!</v>
      </c>
      <c r="M143" s="185" t="e">
        <f t="shared" si="90"/>
        <v>#VALUE!</v>
      </c>
      <c r="N143" s="145" t="e">
        <f t="shared" si="90"/>
        <v>#VALUE!</v>
      </c>
      <c r="O143" s="145" t="e">
        <f t="shared" si="90"/>
        <v>#VALUE!</v>
      </c>
      <c r="P143" s="145" t="e">
        <f t="shared" si="90"/>
        <v>#VALUE!</v>
      </c>
      <c r="Q143" s="145" t="e">
        <f t="shared" si="90"/>
        <v>#VALUE!</v>
      </c>
      <c r="R143" s="145" t="e">
        <f t="shared" si="90"/>
        <v>#VALUE!</v>
      </c>
      <c r="S143" s="145" t="e">
        <f t="shared" si="90"/>
        <v>#VALUE!</v>
      </c>
      <c r="T143" s="145" t="e">
        <f t="shared" si="90"/>
        <v>#VALUE!</v>
      </c>
      <c r="U143" s="145" t="e">
        <f t="shared" si="90"/>
        <v>#VALUE!</v>
      </c>
      <c r="V143" s="145" t="e">
        <f t="shared" si="90"/>
        <v>#VALUE!</v>
      </c>
      <c r="W143" s="145" t="e">
        <f t="shared" si="90"/>
        <v>#VALUE!</v>
      </c>
      <c r="X143" s="145" t="e">
        <f t="shared" si="90"/>
        <v>#VALUE!</v>
      </c>
      <c r="Y143" s="145" t="e">
        <f t="shared" si="90"/>
        <v>#VALUE!</v>
      </c>
      <c r="Z143" s="145" t="e">
        <f t="shared" si="90"/>
        <v>#VALUE!</v>
      </c>
      <c r="AA143" s="145" t="e">
        <f t="shared" si="90"/>
        <v>#VALUE!</v>
      </c>
      <c r="AB143" s="145" t="e">
        <f t="shared" si="80"/>
        <v>#VALUE!</v>
      </c>
      <c r="AC143" s="145" t="e">
        <f t="shared" si="80"/>
        <v>#VALUE!</v>
      </c>
      <c r="AD143" s="145" t="e">
        <f t="shared" si="80"/>
        <v>#VALUE!</v>
      </c>
      <c r="AE143" s="145" t="e">
        <f t="shared" si="80"/>
        <v>#VALUE!</v>
      </c>
      <c r="AF143" s="145" t="e">
        <f t="shared" si="80"/>
        <v>#VALUE!</v>
      </c>
      <c r="AG143" s="145" t="e">
        <f t="shared" si="80"/>
        <v>#VALUE!</v>
      </c>
      <c r="AH143" s="145" t="e">
        <f t="shared" si="80"/>
        <v>#VALUE!</v>
      </c>
      <c r="AI143" s="145" t="e">
        <f t="shared" si="80"/>
        <v>#VALUE!</v>
      </c>
      <c r="AJ143" s="145" t="e">
        <f t="shared" si="80"/>
        <v>#VALUE!</v>
      </c>
      <c r="AK143" s="145" t="e">
        <f t="shared" si="80"/>
        <v>#VALUE!</v>
      </c>
      <c r="AL143" s="145" t="e">
        <f t="shared" si="80"/>
        <v>#VALUE!</v>
      </c>
      <c r="AM143" s="145" t="e">
        <f t="shared" si="80"/>
        <v>#VALUE!</v>
      </c>
      <c r="AN143" s="145" t="e">
        <f t="shared" si="80"/>
        <v>#VALUE!</v>
      </c>
      <c r="AO143" s="145" t="e">
        <f t="shared" si="80"/>
        <v>#VALUE!</v>
      </c>
      <c r="AP143" s="145" t="e">
        <f t="shared" si="80"/>
        <v>#VALUE!</v>
      </c>
      <c r="AQ143" s="146"/>
      <c r="AR143" s="181" t="e">
        <f t="shared" si="81"/>
        <v>#VALUE!</v>
      </c>
      <c r="AS143" s="145" t="e">
        <f t="shared" si="91"/>
        <v>#VALUE!</v>
      </c>
      <c r="AT143" s="145" t="e">
        <f t="shared" si="92"/>
        <v>#VALUE!</v>
      </c>
      <c r="AU143" s="118"/>
      <c r="AV143" s="187" t="e">
        <f t="shared" si="66"/>
        <v>#VALUE!</v>
      </c>
      <c r="AW143" s="185" t="e">
        <f t="shared" si="93"/>
        <v>#VALUE!</v>
      </c>
      <c r="AX143" s="185" t="e">
        <f t="shared" si="93"/>
        <v>#VALUE!</v>
      </c>
      <c r="AY143" s="185" t="e">
        <f t="shared" si="93"/>
        <v>#VALUE!</v>
      </c>
      <c r="AZ143" s="185" t="e">
        <f t="shared" si="93"/>
        <v>#VALUE!</v>
      </c>
      <c r="BA143" s="185" t="e">
        <f t="shared" si="93"/>
        <v>#VALUE!</v>
      </c>
      <c r="BB143" s="185" t="e">
        <f t="shared" si="93"/>
        <v>#VALUE!</v>
      </c>
      <c r="BC143" s="185" t="e">
        <f t="shared" si="93"/>
        <v>#VALUE!</v>
      </c>
      <c r="BD143" s="185" t="e">
        <f t="shared" si="93"/>
        <v>#VALUE!</v>
      </c>
      <c r="BE143" s="185" t="e">
        <f t="shared" si="93"/>
        <v>#VALUE!</v>
      </c>
      <c r="BF143" s="146"/>
      <c r="BG143" s="181" t="e">
        <f t="shared" si="82"/>
        <v>#VALUE!</v>
      </c>
      <c r="BH143" s="145" t="e">
        <f t="shared" si="94"/>
        <v>#VALUE!</v>
      </c>
      <c r="BI143" s="145" t="e">
        <f t="shared" si="95"/>
        <v>#VALUE!</v>
      </c>
      <c r="BJ143" s="118"/>
      <c r="BK143" s="187" t="e">
        <f t="shared" si="67"/>
        <v>#VALUE!</v>
      </c>
      <c r="BL143" s="185" t="e">
        <f t="shared" si="83"/>
        <v>#VALUE!</v>
      </c>
      <c r="BM143" s="185" t="e">
        <f t="shared" si="83"/>
        <v>#VALUE!</v>
      </c>
      <c r="BN143" s="185" t="e">
        <f t="shared" si="83"/>
        <v>#VALUE!</v>
      </c>
      <c r="BO143" s="185" t="e">
        <f t="shared" si="83"/>
        <v>#VALUE!</v>
      </c>
      <c r="BP143" s="185" t="e">
        <f t="shared" si="83"/>
        <v>#VALUE!</v>
      </c>
      <c r="BQ143" s="185" t="e">
        <f t="shared" si="83"/>
        <v>#VALUE!</v>
      </c>
      <c r="BR143" s="185" t="e">
        <f t="shared" si="83"/>
        <v>#VALUE!</v>
      </c>
      <c r="BS143" s="185" t="e">
        <f t="shared" si="83"/>
        <v>#VALUE!</v>
      </c>
      <c r="BT143" s="185" t="e">
        <f t="shared" si="83"/>
        <v>#VALUE!</v>
      </c>
      <c r="BU143" s="119"/>
    </row>
    <row r="144" spans="1:73" ht="18" customHeight="1" x14ac:dyDescent="0.25">
      <c r="A144" s="117"/>
      <c r="B144" s="151" t="e">
        <f t="shared" si="79"/>
        <v>#VALUE!</v>
      </c>
      <c r="C144" s="118"/>
      <c r="D144" s="233" t="e">
        <f t="shared" si="84"/>
        <v>#VALUE!</v>
      </c>
      <c r="E144" s="233" t="e">
        <f t="shared" si="85"/>
        <v>#VALUE!</v>
      </c>
      <c r="F144" s="233" t="e">
        <f t="shared" si="86"/>
        <v>#VALUE!</v>
      </c>
      <c r="G144" s="118"/>
      <c r="H144" s="181" t="e">
        <f t="shared" si="87"/>
        <v>#VALUE!</v>
      </c>
      <c r="I144" s="145" t="e">
        <f t="shared" si="88"/>
        <v>#VALUE!</v>
      </c>
      <c r="J144" s="145" t="e">
        <f t="shared" si="89"/>
        <v>#VALUE!</v>
      </c>
      <c r="K144" s="118"/>
      <c r="L144" s="187" t="e">
        <f t="shared" si="65"/>
        <v>#VALUE!</v>
      </c>
      <c r="M144" s="185" t="e">
        <f t="shared" si="90"/>
        <v>#VALUE!</v>
      </c>
      <c r="N144" s="145" t="e">
        <f t="shared" si="90"/>
        <v>#VALUE!</v>
      </c>
      <c r="O144" s="145" t="e">
        <f t="shared" si="90"/>
        <v>#VALUE!</v>
      </c>
      <c r="P144" s="145" t="e">
        <f t="shared" si="90"/>
        <v>#VALUE!</v>
      </c>
      <c r="Q144" s="145" t="e">
        <f t="shared" si="90"/>
        <v>#VALUE!</v>
      </c>
      <c r="R144" s="145" t="e">
        <f t="shared" si="90"/>
        <v>#VALUE!</v>
      </c>
      <c r="S144" s="145" t="e">
        <f t="shared" si="90"/>
        <v>#VALUE!</v>
      </c>
      <c r="T144" s="145" t="e">
        <f t="shared" si="90"/>
        <v>#VALUE!</v>
      </c>
      <c r="U144" s="145" t="e">
        <f t="shared" si="90"/>
        <v>#VALUE!</v>
      </c>
      <c r="V144" s="145" t="e">
        <f t="shared" si="90"/>
        <v>#VALUE!</v>
      </c>
      <c r="W144" s="145" t="e">
        <f t="shared" si="90"/>
        <v>#VALUE!</v>
      </c>
      <c r="X144" s="145" t="e">
        <f t="shared" si="90"/>
        <v>#VALUE!</v>
      </c>
      <c r="Y144" s="145" t="e">
        <f t="shared" si="90"/>
        <v>#VALUE!</v>
      </c>
      <c r="Z144" s="145" t="e">
        <f t="shared" si="90"/>
        <v>#VALUE!</v>
      </c>
      <c r="AA144" s="145" t="e">
        <f t="shared" si="90"/>
        <v>#VALUE!</v>
      </c>
      <c r="AB144" s="145" t="e">
        <f t="shared" si="80"/>
        <v>#VALUE!</v>
      </c>
      <c r="AC144" s="145" t="e">
        <f t="shared" si="80"/>
        <v>#VALUE!</v>
      </c>
      <c r="AD144" s="145" t="e">
        <f t="shared" si="80"/>
        <v>#VALUE!</v>
      </c>
      <c r="AE144" s="145" t="e">
        <f t="shared" si="80"/>
        <v>#VALUE!</v>
      </c>
      <c r="AF144" s="145" t="e">
        <f t="shared" si="80"/>
        <v>#VALUE!</v>
      </c>
      <c r="AG144" s="145" t="e">
        <f t="shared" si="80"/>
        <v>#VALUE!</v>
      </c>
      <c r="AH144" s="145" t="e">
        <f t="shared" si="80"/>
        <v>#VALUE!</v>
      </c>
      <c r="AI144" s="145" t="e">
        <f t="shared" si="80"/>
        <v>#VALUE!</v>
      </c>
      <c r="AJ144" s="145" t="e">
        <f t="shared" si="80"/>
        <v>#VALUE!</v>
      </c>
      <c r="AK144" s="145" t="e">
        <f t="shared" si="80"/>
        <v>#VALUE!</v>
      </c>
      <c r="AL144" s="145" t="e">
        <f t="shared" si="80"/>
        <v>#VALUE!</v>
      </c>
      <c r="AM144" s="145" t="e">
        <f t="shared" si="80"/>
        <v>#VALUE!</v>
      </c>
      <c r="AN144" s="145" t="e">
        <f t="shared" si="80"/>
        <v>#VALUE!</v>
      </c>
      <c r="AO144" s="145" t="e">
        <f t="shared" si="80"/>
        <v>#VALUE!</v>
      </c>
      <c r="AP144" s="145" t="e">
        <f t="shared" si="80"/>
        <v>#VALUE!</v>
      </c>
      <c r="AQ144" s="146"/>
      <c r="AR144" s="181" t="e">
        <f t="shared" si="81"/>
        <v>#VALUE!</v>
      </c>
      <c r="AS144" s="145" t="e">
        <f t="shared" si="91"/>
        <v>#VALUE!</v>
      </c>
      <c r="AT144" s="145" t="e">
        <f t="shared" si="92"/>
        <v>#VALUE!</v>
      </c>
      <c r="AU144" s="118"/>
      <c r="AV144" s="187" t="e">
        <f t="shared" si="66"/>
        <v>#VALUE!</v>
      </c>
      <c r="AW144" s="185" t="e">
        <f t="shared" si="93"/>
        <v>#VALUE!</v>
      </c>
      <c r="AX144" s="185" t="e">
        <f t="shared" si="93"/>
        <v>#VALUE!</v>
      </c>
      <c r="AY144" s="185" t="e">
        <f t="shared" si="93"/>
        <v>#VALUE!</v>
      </c>
      <c r="AZ144" s="185" t="e">
        <f t="shared" si="93"/>
        <v>#VALUE!</v>
      </c>
      <c r="BA144" s="185" t="e">
        <f t="shared" si="93"/>
        <v>#VALUE!</v>
      </c>
      <c r="BB144" s="185" t="e">
        <f t="shared" si="93"/>
        <v>#VALUE!</v>
      </c>
      <c r="BC144" s="185" t="e">
        <f t="shared" si="93"/>
        <v>#VALUE!</v>
      </c>
      <c r="BD144" s="185" t="e">
        <f t="shared" si="93"/>
        <v>#VALUE!</v>
      </c>
      <c r="BE144" s="185" t="e">
        <f t="shared" si="93"/>
        <v>#VALUE!</v>
      </c>
      <c r="BF144" s="146"/>
      <c r="BG144" s="181" t="e">
        <f t="shared" si="82"/>
        <v>#VALUE!</v>
      </c>
      <c r="BH144" s="145" t="e">
        <f t="shared" si="94"/>
        <v>#VALUE!</v>
      </c>
      <c r="BI144" s="145" t="e">
        <f t="shared" si="95"/>
        <v>#VALUE!</v>
      </c>
      <c r="BJ144" s="118"/>
      <c r="BK144" s="187" t="e">
        <f t="shared" si="67"/>
        <v>#VALUE!</v>
      </c>
      <c r="BL144" s="185" t="e">
        <f t="shared" si="83"/>
        <v>#VALUE!</v>
      </c>
      <c r="BM144" s="185" t="e">
        <f t="shared" si="83"/>
        <v>#VALUE!</v>
      </c>
      <c r="BN144" s="185" t="e">
        <f t="shared" si="83"/>
        <v>#VALUE!</v>
      </c>
      <c r="BO144" s="185" t="e">
        <f t="shared" si="83"/>
        <v>#VALUE!</v>
      </c>
      <c r="BP144" s="185" t="e">
        <f t="shared" si="83"/>
        <v>#VALUE!</v>
      </c>
      <c r="BQ144" s="185" t="e">
        <f t="shared" si="83"/>
        <v>#VALUE!</v>
      </c>
      <c r="BR144" s="185" t="e">
        <f t="shared" si="83"/>
        <v>#VALUE!</v>
      </c>
      <c r="BS144" s="185" t="e">
        <f t="shared" si="83"/>
        <v>#VALUE!</v>
      </c>
      <c r="BT144" s="185" t="e">
        <f t="shared" si="83"/>
        <v>#VALUE!</v>
      </c>
      <c r="BU144" s="119"/>
    </row>
    <row r="145" spans="1:73" ht="18" customHeight="1" x14ac:dyDescent="0.25">
      <c r="A145" s="117"/>
      <c r="B145" s="151" t="e">
        <f t="shared" si="79"/>
        <v>#VALUE!</v>
      </c>
      <c r="C145" s="118"/>
      <c r="D145" s="233" t="e">
        <f t="shared" si="84"/>
        <v>#VALUE!</v>
      </c>
      <c r="E145" s="233" t="e">
        <f t="shared" si="85"/>
        <v>#VALUE!</v>
      </c>
      <c r="F145" s="233" t="e">
        <f t="shared" si="86"/>
        <v>#VALUE!</v>
      </c>
      <c r="G145" s="118"/>
      <c r="H145" s="181" t="e">
        <f t="shared" si="87"/>
        <v>#VALUE!</v>
      </c>
      <c r="I145" s="145" t="e">
        <f t="shared" si="88"/>
        <v>#VALUE!</v>
      </c>
      <c r="J145" s="145" t="e">
        <f t="shared" si="89"/>
        <v>#VALUE!</v>
      </c>
      <c r="K145" s="118"/>
      <c r="L145" s="187" t="e">
        <f t="shared" si="65"/>
        <v>#VALUE!</v>
      </c>
      <c r="M145" s="185" t="e">
        <f t="shared" si="90"/>
        <v>#VALUE!</v>
      </c>
      <c r="N145" s="145" t="e">
        <f t="shared" si="90"/>
        <v>#VALUE!</v>
      </c>
      <c r="O145" s="145" t="e">
        <f t="shared" si="90"/>
        <v>#VALUE!</v>
      </c>
      <c r="P145" s="145" t="e">
        <f t="shared" si="90"/>
        <v>#VALUE!</v>
      </c>
      <c r="Q145" s="145" t="e">
        <f t="shared" si="90"/>
        <v>#VALUE!</v>
      </c>
      <c r="R145" s="145" t="e">
        <f t="shared" si="90"/>
        <v>#VALUE!</v>
      </c>
      <c r="S145" s="145" t="e">
        <f t="shared" si="90"/>
        <v>#VALUE!</v>
      </c>
      <c r="T145" s="145" t="e">
        <f t="shared" si="90"/>
        <v>#VALUE!</v>
      </c>
      <c r="U145" s="145" t="e">
        <f t="shared" si="90"/>
        <v>#VALUE!</v>
      </c>
      <c r="V145" s="145" t="e">
        <f t="shared" si="90"/>
        <v>#VALUE!</v>
      </c>
      <c r="W145" s="145" t="e">
        <f t="shared" si="90"/>
        <v>#VALUE!</v>
      </c>
      <c r="X145" s="145" t="e">
        <f t="shared" si="90"/>
        <v>#VALUE!</v>
      </c>
      <c r="Y145" s="145" t="e">
        <f t="shared" si="90"/>
        <v>#VALUE!</v>
      </c>
      <c r="Z145" s="145" t="e">
        <f t="shared" si="90"/>
        <v>#VALUE!</v>
      </c>
      <c r="AA145" s="145" t="e">
        <f t="shared" si="90"/>
        <v>#VALUE!</v>
      </c>
      <c r="AB145" s="145" t="e">
        <f t="shared" si="80"/>
        <v>#VALUE!</v>
      </c>
      <c r="AC145" s="145" t="e">
        <f t="shared" si="80"/>
        <v>#VALUE!</v>
      </c>
      <c r="AD145" s="145" t="e">
        <f t="shared" si="80"/>
        <v>#VALUE!</v>
      </c>
      <c r="AE145" s="145" t="e">
        <f t="shared" si="80"/>
        <v>#VALUE!</v>
      </c>
      <c r="AF145" s="145" t="e">
        <f t="shared" si="80"/>
        <v>#VALUE!</v>
      </c>
      <c r="AG145" s="145" t="e">
        <f t="shared" si="80"/>
        <v>#VALUE!</v>
      </c>
      <c r="AH145" s="145" t="e">
        <f t="shared" si="80"/>
        <v>#VALUE!</v>
      </c>
      <c r="AI145" s="145" t="e">
        <f t="shared" si="80"/>
        <v>#VALUE!</v>
      </c>
      <c r="AJ145" s="145" t="e">
        <f t="shared" si="80"/>
        <v>#VALUE!</v>
      </c>
      <c r="AK145" s="145" t="e">
        <f t="shared" si="80"/>
        <v>#VALUE!</v>
      </c>
      <c r="AL145" s="145" t="e">
        <f t="shared" si="80"/>
        <v>#VALUE!</v>
      </c>
      <c r="AM145" s="145" t="e">
        <f t="shared" si="80"/>
        <v>#VALUE!</v>
      </c>
      <c r="AN145" s="145" t="e">
        <f t="shared" si="80"/>
        <v>#VALUE!</v>
      </c>
      <c r="AO145" s="145" t="e">
        <f t="shared" si="80"/>
        <v>#VALUE!</v>
      </c>
      <c r="AP145" s="145" t="e">
        <f t="shared" si="80"/>
        <v>#VALUE!</v>
      </c>
      <c r="AQ145" s="146"/>
      <c r="AR145" s="181" t="e">
        <f t="shared" si="81"/>
        <v>#VALUE!</v>
      </c>
      <c r="AS145" s="145" t="e">
        <f t="shared" si="91"/>
        <v>#VALUE!</v>
      </c>
      <c r="AT145" s="145" t="e">
        <f t="shared" si="92"/>
        <v>#VALUE!</v>
      </c>
      <c r="AU145" s="118"/>
      <c r="AV145" s="187" t="e">
        <f t="shared" si="66"/>
        <v>#VALUE!</v>
      </c>
      <c r="AW145" s="185" t="e">
        <f t="shared" si="93"/>
        <v>#VALUE!</v>
      </c>
      <c r="AX145" s="185" t="e">
        <f t="shared" si="93"/>
        <v>#VALUE!</v>
      </c>
      <c r="AY145" s="185" t="e">
        <f t="shared" si="93"/>
        <v>#VALUE!</v>
      </c>
      <c r="AZ145" s="185" t="e">
        <f t="shared" si="93"/>
        <v>#VALUE!</v>
      </c>
      <c r="BA145" s="185" t="e">
        <f t="shared" si="93"/>
        <v>#VALUE!</v>
      </c>
      <c r="BB145" s="185" t="e">
        <f t="shared" si="93"/>
        <v>#VALUE!</v>
      </c>
      <c r="BC145" s="185" t="e">
        <f t="shared" si="93"/>
        <v>#VALUE!</v>
      </c>
      <c r="BD145" s="185" t="e">
        <f t="shared" si="93"/>
        <v>#VALUE!</v>
      </c>
      <c r="BE145" s="185" t="e">
        <f t="shared" si="93"/>
        <v>#VALUE!</v>
      </c>
      <c r="BF145" s="146"/>
      <c r="BG145" s="181" t="e">
        <f t="shared" si="82"/>
        <v>#VALUE!</v>
      </c>
      <c r="BH145" s="145" t="e">
        <f t="shared" si="94"/>
        <v>#VALUE!</v>
      </c>
      <c r="BI145" s="145" t="e">
        <f t="shared" si="95"/>
        <v>#VALUE!</v>
      </c>
      <c r="BJ145" s="118"/>
      <c r="BK145" s="187" t="e">
        <f t="shared" si="67"/>
        <v>#VALUE!</v>
      </c>
      <c r="BL145" s="185" t="e">
        <f t="shared" si="83"/>
        <v>#VALUE!</v>
      </c>
      <c r="BM145" s="185" t="e">
        <f t="shared" si="83"/>
        <v>#VALUE!</v>
      </c>
      <c r="BN145" s="185" t="e">
        <f t="shared" si="83"/>
        <v>#VALUE!</v>
      </c>
      <c r="BO145" s="185" t="e">
        <f t="shared" si="83"/>
        <v>#VALUE!</v>
      </c>
      <c r="BP145" s="185" t="e">
        <f t="shared" si="83"/>
        <v>#VALUE!</v>
      </c>
      <c r="BQ145" s="185" t="e">
        <f t="shared" si="83"/>
        <v>#VALUE!</v>
      </c>
      <c r="BR145" s="185" t="e">
        <f t="shared" si="83"/>
        <v>#VALUE!</v>
      </c>
      <c r="BS145" s="185" t="e">
        <f t="shared" si="83"/>
        <v>#VALUE!</v>
      </c>
      <c r="BT145" s="185" t="e">
        <f t="shared" si="83"/>
        <v>#VALUE!</v>
      </c>
      <c r="BU145" s="119"/>
    </row>
    <row r="146" spans="1:73" ht="18" customHeight="1" x14ac:dyDescent="0.25">
      <c r="A146" s="117"/>
      <c r="B146" s="151" t="e">
        <f t="shared" si="79"/>
        <v>#VALUE!</v>
      </c>
      <c r="C146" s="118"/>
      <c r="D146" s="233" t="e">
        <f t="shared" si="84"/>
        <v>#VALUE!</v>
      </c>
      <c r="E146" s="233" t="e">
        <f t="shared" si="85"/>
        <v>#VALUE!</v>
      </c>
      <c r="F146" s="233" t="e">
        <f t="shared" si="86"/>
        <v>#VALUE!</v>
      </c>
      <c r="G146" s="118"/>
      <c r="H146" s="181" t="e">
        <f t="shared" si="87"/>
        <v>#VALUE!</v>
      </c>
      <c r="I146" s="145" t="e">
        <f t="shared" si="88"/>
        <v>#VALUE!</v>
      </c>
      <c r="J146" s="145" t="e">
        <f t="shared" si="89"/>
        <v>#VALUE!</v>
      </c>
      <c r="K146" s="118"/>
      <c r="L146" s="187" t="e">
        <f t="shared" si="65"/>
        <v>#VALUE!</v>
      </c>
      <c r="M146" s="185" t="e">
        <f t="shared" si="90"/>
        <v>#VALUE!</v>
      </c>
      <c r="N146" s="145" t="e">
        <f t="shared" si="90"/>
        <v>#VALUE!</v>
      </c>
      <c r="O146" s="145" t="e">
        <f t="shared" si="90"/>
        <v>#VALUE!</v>
      </c>
      <c r="P146" s="145" t="e">
        <f t="shared" si="90"/>
        <v>#VALUE!</v>
      </c>
      <c r="Q146" s="145" t="e">
        <f t="shared" si="90"/>
        <v>#VALUE!</v>
      </c>
      <c r="R146" s="145" t="e">
        <f t="shared" si="90"/>
        <v>#VALUE!</v>
      </c>
      <c r="S146" s="145" t="e">
        <f t="shared" si="90"/>
        <v>#VALUE!</v>
      </c>
      <c r="T146" s="145" t="e">
        <f t="shared" si="90"/>
        <v>#VALUE!</v>
      </c>
      <c r="U146" s="145" t="e">
        <f t="shared" si="90"/>
        <v>#VALUE!</v>
      </c>
      <c r="V146" s="145" t="e">
        <f t="shared" si="90"/>
        <v>#VALUE!</v>
      </c>
      <c r="W146" s="145" t="e">
        <f t="shared" si="90"/>
        <v>#VALUE!</v>
      </c>
      <c r="X146" s="145" t="e">
        <f t="shared" si="90"/>
        <v>#VALUE!</v>
      </c>
      <c r="Y146" s="145" t="e">
        <f t="shared" si="90"/>
        <v>#VALUE!</v>
      </c>
      <c r="Z146" s="145" t="e">
        <f t="shared" si="90"/>
        <v>#VALUE!</v>
      </c>
      <c r="AA146" s="145" t="e">
        <f t="shared" si="90"/>
        <v>#VALUE!</v>
      </c>
      <c r="AB146" s="145" t="e">
        <f t="shared" si="80"/>
        <v>#VALUE!</v>
      </c>
      <c r="AC146" s="145" t="e">
        <f t="shared" si="80"/>
        <v>#VALUE!</v>
      </c>
      <c r="AD146" s="145" t="e">
        <f t="shared" si="80"/>
        <v>#VALUE!</v>
      </c>
      <c r="AE146" s="145" t="e">
        <f t="shared" si="80"/>
        <v>#VALUE!</v>
      </c>
      <c r="AF146" s="145" t="e">
        <f t="shared" si="80"/>
        <v>#VALUE!</v>
      </c>
      <c r="AG146" s="145" t="e">
        <f t="shared" si="80"/>
        <v>#VALUE!</v>
      </c>
      <c r="AH146" s="145" t="e">
        <f t="shared" si="80"/>
        <v>#VALUE!</v>
      </c>
      <c r="AI146" s="145" t="e">
        <f t="shared" si="80"/>
        <v>#VALUE!</v>
      </c>
      <c r="AJ146" s="145" t="e">
        <f t="shared" si="80"/>
        <v>#VALUE!</v>
      </c>
      <c r="AK146" s="145" t="e">
        <f t="shared" si="80"/>
        <v>#VALUE!</v>
      </c>
      <c r="AL146" s="145" t="e">
        <f t="shared" si="80"/>
        <v>#VALUE!</v>
      </c>
      <c r="AM146" s="145" t="e">
        <f t="shared" si="80"/>
        <v>#VALUE!</v>
      </c>
      <c r="AN146" s="145" t="e">
        <f t="shared" si="80"/>
        <v>#VALUE!</v>
      </c>
      <c r="AO146" s="145" t="e">
        <f t="shared" si="80"/>
        <v>#VALUE!</v>
      </c>
      <c r="AP146" s="145" t="e">
        <f t="shared" si="80"/>
        <v>#VALUE!</v>
      </c>
      <c r="AQ146" s="146"/>
      <c r="AR146" s="181" t="e">
        <f t="shared" si="81"/>
        <v>#VALUE!</v>
      </c>
      <c r="AS146" s="145" t="e">
        <f t="shared" si="91"/>
        <v>#VALUE!</v>
      </c>
      <c r="AT146" s="145" t="e">
        <f t="shared" si="92"/>
        <v>#VALUE!</v>
      </c>
      <c r="AU146" s="118"/>
      <c r="AV146" s="187" t="e">
        <f t="shared" si="66"/>
        <v>#VALUE!</v>
      </c>
      <c r="AW146" s="185" t="e">
        <f t="shared" si="93"/>
        <v>#VALUE!</v>
      </c>
      <c r="AX146" s="185" t="e">
        <f t="shared" si="93"/>
        <v>#VALUE!</v>
      </c>
      <c r="AY146" s="185" t="e">
        <f t="shared" si="93"/>
        <v>#VALUE!</v>
      </c>
      <c r="AZ146" s="185" t="e">
        <f t="shared" si="93"/>
        <v>#VALUE!</v>
      </c>
      <c r="BA146" s="185" t="e">
        <f t="shared" si="93"/>
        <v>#VALUE!</v>
      </c>
      <c r="BB146" s="185" t="e">
        <f t="shared" si="93"/>
        <v>#VALUE!</v>
      </c>
      <c r="BC146" s="185" t="e">
        <f t="shared" si="93"/>
        <v>#VALUE!</v>
      </c>
      <c r="BD146" s="185" t="e">
        <f t="shared" si="93"/>
        <v>#VALUE!</v>
      </c>
      <c r="BE146" s="185" t="e">
        <f t="shared" si="93"/>
        <v>#VALUE!</v>
      </c>
      <c r="BF146" s="146"/>
      <c r="BG146" s="181" t="e">
        <f t="shared" si="82"/>
        <v>#VALUE!</v>
      </c>
      <c r="BH146" s="145" t="e">
        <f t="shared" si="94"/>
        <v>#VALUE!</v>
      </c>
      <c r="BI146" s="145" t="e">
        <f t="shared" si="95"/>
        <v>#VALUE!</v>
      </c>
      <c r="BJ146" s="118"/>
      <c r="BK146" s="187" t="e">
        <f t="shared" si="67"/>
        <v>#VALUE!</v>
      </c>
      <c r="BL146" s="185" t="e">
        <f t="shared" si="83"/>
        <v>#VALUE!</v>
      </c>
      <c r="BM146" s="185" t="e">
        <f t="shared" si="83"/>
        <v>#VALUE!</v>
      </c>
      <c r="BN146" s="185" t="e">
        <f t="shared" si="83"/>
        <v>#VALUE!</v>
      </c>
      <c r="BO146" s="185" t="e">
        <f t="shared" si="83"/>
        <v>#VALUE!</v>
      </c>
      <c r="BP146" s="185" t="e">
        <f t="shared" si="83"/>
        <v>#VALUE!</v>
      </c>
      <c r="BQ146" s="185" t="e">
        <f t="shared" si="83"/>
        <v>#VALUE!</v>
      </c>
      <c r="BR146" s="185" t="e">
        <f t="shared" si="83"/>
        <v>#VALUE!</v>
      </c>
      <c r="BS146" s="185" t="e">
        <f t="shared" si="83"/>
        <v>#VALUE!</v>
      </c>
      <c r="BT146" s="185" t="e">
        <f t="shared" si="83"/>
        <v>#VALUE!</v>
      </c>
      <c r="BU146" s="119"/>
    </row>
    <row r="147" spans="1:73" ht="18" customHeight="1" x14ac:dyDescent="0.25">
      <c r="A147" s="117"/>
      <c r="B147" s="151" t="e">
        <f t="shared" si="79"/>
        <v>#VALUE!</v>
      </c>
      <c r="C147" s="118"/>
      <c r="D147" s="233" t="e">
        <f t="shared" si="84"/>
        <v>#VALUE!</v>
      </c>
      <c r="E147" s="233" t="e">
        <f t="shared" si="85"/>
        <v>#VALUE!</v>
      </c>
      <c r="F147" s="233" t="e">
        <f t="shared" si="86"/>
        <v>#VALUE!</v>
      </c>
      <c r="G147" s="118"/>
      <c r="H147" s="181" t="e">
        <f t="shared" si="87"/>
        <v>#VALUE!</v>
      </c>
      <c r="I147" s="145" t="e">
        <f t="shared" si="88"/>
        <v>#VALUE!</v>
      </c>
      <c r="J147" s="145" t="e">
        <f t="shared" si="89"/>
        <v>#VALUE!</v>
      </c>
      <c r="K147" s="118"/>
      <c r="L147" s="187" t="e">
        <f t="shared" si="65"/>
        <v>#VALUE!</v>
      </c>
      <c r="M147" s="185" t="e">
        <f t="shared" si="90"/>
        <v>#VALUE!</v>
      </c>
      <c r="N147" s="145" t="e">
        <f t="shared" si="90"/>
        <v>#VALUE!</v>
      </c>
      <c r="O147" s="145" t="e">
        <f t="shared" si="90"/>
        <v>#VALUE!</v>
      </c>
      <c r="P147" s="145" t="e">
        <f t="shared" si="90"/>
        <v>#VALUE!</v>
      </c>
      <c r="Q147" s="145" t="e">
        <f t="shared" si="90"/>
        <v>#VALUE!</v>
      </c>
      <c r="R147" s="145" t="e">
        <f t="shared" si="90"/>
        <v>#VALUE!</v>
      </c>
      <c r="S147" s="145" t="e">
        <f t="shared" si="90"/>
        <v>#VALUE!</v>
      </c>
      <c r="T147" s="145" t="e">
        <f t="shared" si="90"/>
        <v>#VALUE!</v>
      </c>
      <c r="U147" s="145" t="e">
        <f t="shared" si="90"/>
        <v>#VALUE!</v>
      </c>
      <c r="V147" s="145" t="e">
        <f t="shared" si="90"/>
        <v>#VALUE!</v>
      </c>
      <c r="W147" s="145" t="e">
        <f t="shared" si="90"/>
        <v>#VALUE!</v>
      </c>
      <c r="X147" s="145" t="e">
        <f t="shared" si="90"/>
        <v>#VALUE!</v>
      </c>
      <c r="Y147" s="145" t="e">
        <f t="shared" si="90"/>
        <v>#VALUE!</v>
      </c>
      <c r="Z147" s="145" t="e">
        <f t="shared" si="90"/>
        <v>#VALUE!</v>
      </c>
      <c r="AA147" s="145" t="e">
        <f t="shared" si="90"/>
        <v>#VALUE!</v>
      </c>
      <c r="AB147" s="145" t="e">
        <f t="shared" si="80"/>
        <v>#VALUE!</v>
      </c>
      <c r="AC147" s="145" t="e">
        <f t="shared" si="80"/>
        <v>#VALUE!</v>
      </c>
      <c r="AD147" s="145" t="e">
        <f t="shared" si="80"/>
        <v>#VALUE!</v>
      </c>
      <c r="AE147" s="145" t="e">
        <f t="shared" si="80"/>
        <v>#VALUE!</v>
      </c>
      <c r="AF147" s="145" t="e">
        <f t="shared" si="80"/>
        <v>#VALUE!</v>
      </c>
      <c r="AG147" s="145" t="e">
        <f t="shared" si="80"/>
        <v>#VALUE!</v>
      </c>
      <c r="AH147" s="145" t="e">
        <f t="shared" si="80"/>
        <v>#VALUE!</v>
      </c>
      <c r="AI147" s="145" t="e">
        <f t="shared" si="80"/>
        <v>#VALUE!</v>
      </c>
      <c r="AJ147" s="145" t="e">
        <f t="shared" si="80"/>
        <v>#VALUE!</v>
      </c>
      <c r="AK147" s="145" t="e">
        <f t="shared" si="80"/>
        <v>#VALUE!</v>
      </c>
      <c r="AL147" s="145" t="e">
        <f t="shared" si="80"/>
        <v>#VALUE!</v>
      </c>
      <c r="AM147" s="145" t="e">
        <f t="shared" si="80"/>
        <v>#VALUE!</v>
      </c>
      <c r="AN147" s="145" t="e">
        <f t="shared" si="80"/>
        <v>#VALUE!</v>
      </c>
      <c r="AO147" s="145" t="e">
        <f t="shared" si="80"/>
        <v>#VALUE!</v>
      </c>
      <c r="AP147" s="145" t="e">
        <f t="shared" si="80"/>
        <v>#VALUE!</v>
      </c>
      <c r="AQ147" s="146"/>
      <c r="AR147" s="181" t="e">
        <f t="shared" si="81"/>
        <v>#VALUE!</v>
      </c>
      <c r="AS147" s="145" t="e">
        <f t="shared" si="91"/>
        <v>#VALUE!</v>
      </c>
      <c r="AT147" s="145" t="e">
        <f t="shared" si="92"/>
        <v>#VALUE!</v>
      </c>
      <c r="AU147" s="118"/>
      <c r="AV147" s="187" t="e">
        <f t="shared" si="66"/>
        <v>#VALUE!</v>
      </c>
      <c r="AW147" s="185" t="e">
        <f t="shared" si="93"/>
        <v>#VALUE!</v>
      </c>
      <c r="AX147" s="185" t="e">
        <f t="shared" si="93"/>
        <v>#VALUE!</v>
      </c>
      <c r="AY147" s="185" t="e">
        <f t="shared" si="93"/>
        <v>#VALUE!</v>
      </c>
      <c r="AZ147" s="185" t="e">
        <f t="shared" si="93"/>
        <v>#VALUE!</v>
      </c>
      <c r="BA147" s="185" t="e">
        <f t="shared" si="93"/>
        <v>#VALUE!</v>
      </c>
      <c r="BB147" s="185" t="e">
        <f t="shared" si="93"/>
        <v>#VALUE!</v>
      </c>
      <c r="BC147" s="185" t="e">
        <f t="shared" si="93"/>
        <v>#VALUE!</v>
      </c>
      <c r="BD147" s="185" t="e">
        <f t="shared" si="93"/>
        <v>#VALUE!</v>
      </c>
      <c r="BE147" s="185" t="e">
        <f t="shared" si="93"/>
        <v>#VALUE!</v>
      </c>
      <c r="BF147" s="146"/>
      <c r="BG147" s="181" t="e">
        <f t="shared" si="82"/>
        <v>#VALUE!</v>
      </c>
      <c r="BH147" s="145" t="e">
        <f t="shared" si="94"/>
        <v>#VALUE!</v>
      </c>
      <c r="BI147" s="145" t="e">
        <f t="shared" si="95"/>
        <v>#VALUE!</v>
      </c>
      <c r="BJ147" s="118"/>
      <c r="BK147" s="187" t="e">
        <f t="shared" si="67"/>
        <v>#VALUE!</v>
      </c>
      <c r="BL147" s="185" t="e">
        <f t="shared" si="83"/>
        <v>#VALUE!</v>
      </c>
      <c r="BM147" s="185" t="e">
        <f t="shared" si="83"/>
        <v>#VALUE!</v>
      </c>
      <c r="BN147" s="185" t="e">
        <f t="shared" si="83"/>
        <v>#VALUE!</v>
      </c>
      <c r="BO147" s="185" t="e">
        <f t="shared" si="83"/>
        <v>#VALUE!</v>
      </c>
      <c r="BP147" s="185" t="e">
        <f t="shared" si="83"/>
        <v>#VALUE!</v>
      </c>
      <c r="BQ147" s="185" t="e">
        <f t="shared" si="83"/>
        <v>#VALUE!</v>
      </c>
      <c r="BR147" s="185" t="e">
        <f t="shared" si="83"/>
        <v>#VALUE!</v>
      </c>
      <c r="BS147" s="185" t="e">
        <f t="shared" si="83"/>
        <v>#VALUE!</v>
      </c>
      <c r="BT147" s="185" t="e">
        <f t="shared" si="83"/>
        <v>#VALUE!</v>
      </c>
      <c r="BU147" s="119"/>
    </row>
    <row r="148" spans="1:73" ht="18" customHeight="1" x14ac:dyDescent="0.25">
      <c r="A148" s="117"/>
      <c r="B148" s="151" t="e">
        <f t="shared" si="79"/>
        <v>#VALUE!</v>
      </c>
      <c r="C148" s="118"/>
      <c r="D148" s="233" t="e">
        <f t="shared" si="84"/>
        <v>#VALUE!</v>
      </c>
      <c r="E148" s="233" t="e">
        <f t="shared" si="85"/>
        <v>#VALUE!</v>
      </c>
      <c r="F148" s="233" t="e">
        <f t="shared" si="86"/>
        <v>#VALUE!</v>
      </c>
      <c r="G148" s="118"/>
      <c r="H148" s="181" t="e">
        <f t="shared" si="87"/>
        <v>#VALUE!</v>
      </c>
      <c r="I148" s="145" t="e">
        <f t="shared" si="88"/>
        <v>#VALUE!</v>
      </c>
      <c r="J148" s="145" t="e">
        <f t="shared" si="89"/>
        <v>#VALUE!</v>
      </c>
      <c r="K148" s="118"/>
      <c r="L148" s="187" t="e">
        <f t="shared" si="65"/>
        <v>#VALUE!</v>
      </c>
      <c r="M148" s="185" t="e">
        <f t="shared" si="90"/>
        <v>#VALUE!</v>
      </c>
      <c r="N148" s="145" t="e">
        <f t="shared" si="90"/>
        <v>#VALUE!</v>
      </c>
      <c r="O148" s="145" t="e">
        <f t="shared" si="90"/>
        <v>#VALUE!</v>
      </c>
      <c r="P148" s="145" t="e">
        <f t="shared" si="90"/>
        <v>#VALUE!</v>
      </c>
      <c r="Q148" s="145" t="e">
        <f t="shared" si="90"/>
        <v>#VALUE!</v>
      </c>
      <c r="R148" s="145" t="e">
        <f t="shared" si="90"/>
        <v>#VALUE!</v>
      </c>
      <c r="S148" s="145" t="e">
        <f t="shared" si="90"/>
        <v>#VALUE!</v>
      </c>
      <c r="T148" s="145" t="e">
        <f t="shared" si="90"/>
        <v>#VALUE!</v>
      </c>
      <c r="U148" s="145" t="e">
        <f t="shared" si="90"/>
        <v>#VALUE!</v>
      </c>
      <c r="V148" s="145" t="e">
        <f t="shared" si="90"/>
        <v>#VALUE!</v>
      </c>
      <c r="W148" s="145" t="e">
        <f t="shared" si="90"/>
        <v>#VALUE!</v>
      </c>
      <c r="X148" s="145" t="e">
        <f t="shared" si="90"/>
        <v>#VALUE!</v>
      </c>
      <c r="Y148" s="145" t="e">
        <f t="shared" si="90"/>
        <v>#VALUE!</v>
      </c>
      <c r="Z148" s="145" t="e">
        <f t="shared" si="90"/>
        <v>#VALUE!</v>
      </c>
      <c r="AA148" s="145" t="e">
        <f t="shared" si="90"/>
        <v>#VALUE!</v>
      </c>
      <c r="AB148" s="145" t="e">
        <f t="shared" si="80"/>
        <v>#VALUE!</v>
      </c>
      <c r="AC148" s="145" t="e">
        <f t="shared" si="80"/>
        <v>#VALUE!</v>
      </c>
      <c r="AD148" s="145" t="e">
        <f t="shared" si="80"/>
        <v>#VALUE!</v>
      </c>
      <c r="AE148" s="145" t="e">
        <f t="shared" si="80"/>
        <v>#VALUE!</v>
      </c>
      <c r="AF148" s="145" t="e">
        <f t="shared" si="80"/>
        <v>#VALUE!</v>
      </c>
      <c r="AG148" s="145" t="e">
        <f t="shared" si="80"/>
        <v>#VALUE!</v>
      </c>
      <c r="AH148" s="145" t="e">
        <f t="shared" si="80"/>
        <v>#VALUE!</v>
      </c>
      <c r="AI148" s="145" t="e">
        <f t="shared" si="80"/>
        <v>#VALUE!</v>
      </c>
      <c r="AJ148" s="145" t="e">
        <f t="shared" si="80"/>
        <v>#VALUE!</v>
      </c>
      <c r="AK148" s="145" t="e">
        <f t="shared" si="80"/>
        <v>#VALUE!</v>
      </c>
      <c r="AL148" s="145" t="e">
        <f t="shared" si="80"/>
        <v>#VALUE!</v>
      </c>
      <c r="AM148" s="145" t="e">
        <f t="shared" si="80"/>
        <v>#VALUE!</v>
      </c>
      <c r="AN148" s="145" t="e">
        <f t="shared" si="80"/>
        <v>#VALUE!</v>
      </c>
      <c r="AO148" s="145" t="e">
        <f t="shared" si="80"/>
        <v>#VALUE!</v>
      </c>
      <c r="AP148" s="145" t="e">
        <f t="shared" si="80"/>
        <v>#VALUE!</v>
      </c>
      <c r="AQ148" s="146"/>
      <c r="AR148" s="181" t="e">
        <f t="shared" si="81"/>
        <v>#VALUE!</v>
      </c>
      <c r="AS148" s="145" t="e">
        <f t="shared" si="91"/>
        <v>#VALUE!</v>
      </c>
      <c r="AT148" s="145" t="e">
        <f t="shared" si="92"/>
        <v>#VALUE!</v>
      </c>
      <c r="AU148" s="118"/>
      <c r="AV148" s="187" t="e">
        <f t="shared" si="66"/>
        <v>#VALUE!</v>
      </c>
      <c r="AW148" s="185" t="e">
        <f t="shared" si="93"/>
        <v>#VALUE!</v>
      </c>
      <c r="AX148" s="185" t="e">
        <f t="shared" si="93"/>
        <v>#VALUE!</v>
      </c>
      <c r="AY148" s="185" t="e">
        <f t="shared" si="93"/>
        <v>#VALUE!</v>
      </c>
      <c r="AZ148" s="185" t="e">
        <f t="shared" si="93"/>
        <v>#VALUE!</v>
      </c>
      <c r="BA148" s="185" t="e">
        <f t="shared" si="93"/>
        <v>#VALUE!</v>
      </c>
      <c r="BB148" s="185" t="e">
        <f t="shared" si="93"/>
        <v>#VALUE!</v>
      </c>
      <c r="BC148" s="185" t="e">
        <f t="shared" si="93"/>
        <v>#VALUE!</v>
      </c>
      <c r="BD148" s="185" t="e">
        <f t="shared" si="93"/>
        <v>#VALUE!</v>
      </c>
      <c r="BE148" s="185" t="e">
        <f t="shared" si="93"/>
        <v>#VALUE!</v>
      </c>
      <c r="BF148" s="146"/>
      <c r="BG148" s="181" t="e">
        <f t="shared" si="82"/>
        <v>#VALUE!</v>
      </c>
      <c r="BH148" s="145" t="e">
        <f t="shared" si="94"/>
        <v>#VALUE!</v>
      </c>
      <c r="BI148" s="145" t="e">
        <f t="shared" si="95"/>
        <v>#VALUE!</v>
      </c>
      <c r="BJ148" s="118"/>
      <c r="BK148" s="187" t="e">
        <f t="shared" si="67"/>
        <v>#VALUE!</v>
      </c>
      <c r="BL148" s="185" t="e">
        <f t="shared" si="83"/>
        <v>#VALUE!</v>
      </c>
      <c r="BM148" s="185" t="e">
        <f t="shared" si="83"/>
        <v>#VALUE!</v>
      </c>
      <c r="BN148" s="185" t="e">
        <f t="shared" si="83"/>
        <v>#VALUE!</v>
      </c>
      <c r="BO148" s="185" t="e">
        <f t="shared" si="83"/>
        <v>#VALUE!</v>
      </c>
      <c r="BP148" s="185" t="e">
        <f t="shared" si="83"/>
        <v>#VALUE!</v>
      </c>
      <c r="BQ148" s="185" t="e">
        <f t="shared" si="83"/>
        <v>#VALUE!</v>
      </c>
      <c r="BR148" s="185" t="e">
        <f t="shared" si="83"/>
        <v>#VALUE!</v>
      </c>
      <c r="BS148" s="185" t="e">
        <f t="shared" si="83"/>
        <v>#VALUE!</v>
      </c>
      <c r="BT148" s="185" t="e">
        <f t="shared" si="83"/>
        <v>#VALUE!</v>
      </c>
      <c r="BU148" s="119"/>
    </row>
    <row r="149" spans="1:73" ht="18" customHeight="1" x14ac:dyDescent="0.25">
      <c r="A149" s="117"/>
      <c r="B149" s="151" t="e">
        <f t="shared" si="79"/>
        <v>#VALUE!</v>
      </c>
      <c r="C149" s="118"/>
      <c r="D149" s="233" t="e">
        <f t="shared" si="84"/>
        <v>#VALUE!</v>
      </c>
      <c r="E149" s="233" t="e">
        <f t="shared" si="85"/>
        <v>#VALUE!</v>
      </c>
      <c r="F149" s="233" t="e">
        <f t="shared" si="86"/>
        <v>#VALUE!</v>
      </c>
      <c r="G149" s="118"/>
      <c r="H149" s="181" t="e">
        <f t="shared" si="87"/>
        <v>#VALUE!</v>
      </c>
      <c r="I149" s="145" t="e">
        <f t="shared" si="88"/>
        <v>#VALUE!</v>
      </c>
      <c r="J149" s="145" t="e">
        <f t="shared" si="89"/>
        <v>#VALUE!</v>
      </c>
      <c r="K149" s="118"/>
      <c r="L149" s="187" t="e">
        <f t="shared" si="65"/>
        <v>#VALUE!</v>
      </c>
      <c r="M149" s="185" t="e">
        <f t="shared" si="90"/>
        <v>#VALUE!</v>
      </c>
      <c r="N149" s="145" t="e">
        <f t="shared" si="90"/>
        <v>#VALUE!</v>
      </c>
      <c r="O149" s="145" t="e">
        <f t="shared" si="90"/>
        <v>#VALUE!</v>
      </c>
      <c r="P149" s="145" t="e">
        <f t="shared" si="90"/>
        <v>#VALUE!</v>
      </c>
      <c r="Q149" s="145" t="e">
        <f t="shared" si="90"/>
        <v>#VALUE!</v>
      </c>
      <c r="R149" s="145" t="e">
        <f t="shared" si="90"/>
        <v>#VALUE!</v>
      </c>
      <c r="S149" s="145" t="e">
        <f t="shared" si="90"/>
        <v>#VALUE!</v>
      </c>
      <c r="T149" s="145" t="e">
        <f t="shared" si="90"/>
        <v>#VALUE!</v>
      </c>
      <c r="U149" s="145" t="e">
        <f t="shared" si="90"/>
        <v>#VALUE!</v>
      </c>
      <c r="V149" s="145" t="e">
        <f t="shared" si="90"/>
        <v>#VALUE!</v>
      </c>
      <c r="W149" s="145" t="e">
        <f t="shared" si="90"/>
        <v>#VALUE!</v>
      </c>
      <c r="X149" s="145" t="e">
        <f t="shared" si="90"/>
        <v>#VALUE!</v>
      </c>
      <c r="Y149" s="145" t="e">
        <f t="shared" si="90"/>
        <v>#VALUE!</v>
      </c>
      <c r="Z149" s="145" t="e">
        <f t="shared" si="90"/>
        <v>#VALUE!</v>
      </c>
      <c r="AA149" s="145" t="e">
        <f t="shared" si="90"/>
        <v>#VALUE!</v>
      </c>
      <c r="AB149" s="145" t="e">
        <f t="shared" si="80"/>
        <v>#VALUE!</v>
      </c>
      <c r="AC149" s="145" t="e">
        <f t="shared" si="80"/>
        <v>#VALUE!</v>
      </c>
      <c r="AD149" s="145" t="e">
        <f t="shared" si="80"/>
        <v>#VALUE!</v>
      </c>
      <c r="AE149" s="145" t="e">
        <f t="shared" si="80"/>
        <v>#VALUE!</v>
      </c>
      <c r="AF149" s="145" t="e">
        <f t="shared" si="80"/>
        <v>#VALUE!</v>
      </c>
      <c r="AG149" s="145" t="e">
        <f t="shared" si="80"/>
        <v>#VALUE!</v>
      </c>
      <c r="AH149" s="145" t="e">
        <f t="shared" si="80"/>
        <v>#VALUE!</v>
      </c>
      <c r="AI149" s="145" t="e">
        <f t="shared" si="80"/>
        <v>#VALUE!</v>
      </c>
      <c r="AJ149" s="145" t="e">
        <f t="shared" si="80"/>
        <v>#VALUE!</v>
      </c>
      <c r="AK149" s="145" t="e">
        <f t="shared" si="80"/>
        <v>#VALUE!</v>
      </c>
      <c r="AL149" s="145" t="e">
        <f t="shared" si="80"/>
        <v>#VALUE!</v>
      </c>
      <c r="AM149" s="145" t="e">
        <f t="shared" si="80"/>
        <v>#VALUE!</v>
      </c>
      <c r="AN149" s="145" t="e">
        <f t="shared" si="80"/>
        <v>#VALUE!</v>
      </c>
      <c r="AO149" s="145" t="e">
        <f t="shared" si="80"/>
        <v>#VALUE!</v>
      </c>
      <c r="AP149" s="145" t="e">
        <f t="shared" si="80"/>
        <v>#VALUE!</v>
      </c>
      <c r="AQ149" s="146"/>
      <c r="AR149" s="181" t="e">
        <f t="shared" si="81"/>
        <v>#VALUE!</v>
      </c>
      <c r="AS149" s="145" t="e">
        <f t="shared" si="91"/>
        <v>#VALUE!</v>
      </c>
      <c r="AT149" s="145" t="e">
        <f t="shared" si="92"/>
        <v>#VALUE!</v>
      </c>
      <c r="AU149" s="118"/>
      <c r="AV149" s="187" t="e">
        <f t="shared" si="66"/>
        <v>#VALUE!</v>
      </c>
      <c r="AW149" s="185" t="e">
        <f t="shared" si="93"/>
        <v>#VALUE!</v>
      </c>
      <c r="AX149" s="185" t="e">
        <f t="shared" si="93"/>
        <v>#VALUE!</v>
      </c>
      <c r="AY149" s="185" t="e">
        <f t="shared" si="93"/>
        <v>#VALUE!</v>
      </c>
      <c r="AZ149" s="185" t="e">
        <f t="shared" si="93"/>
        <v>#VALUE!</v>
      </c>
      <c r="BA149" s="185" t="e">
        <f t="shared" si="93"/>
        <v>#VALUE!</v>
      </c>
      <c r="BB149" s="185" t="e">
        <f t="shared" si="93"/>
        <v>#VALUE!</v>
      </c>
      <c r="BC149" s="185" t="e">
        <f t="shared" si="93"/>
        <v>#VALUE!</v>
      </c>
      <c r="BD149" s="185" t="e">
        <f t="shared" si="93"/>
        <v>#VALUE!</v>
      </c>
      <c r="BE149" s="185" t="e">
        <f t="shared" si="93"/>
        <v>#VALUE!</v>
      </c>
      <c r="BF149" s="146"/>
      <c r="BG149" s="181" t="e">
        <f t="shared" si="82"/>
        <v>#VALUE!</v>
      </c>
      <c r="BH149" s="145" t="e">
        <f t="shared" si="94"/>
        <v>#VALUE!</v>
      </c>
      <c r="BI149" s="145" t="e">
        <f t="shared" si="95"/>
        <v>#VALUE!</v>
      </c>
      <c r="BJ149" s="118"/>
      <c r="BK149" s="187" t="e">
        <f t="shared" si="67"/>
        <v>#VALUE!</v>
      </c>
      <c r="BL149" s="185" t="e">
        <f t="shared" si="83"/>
        <v>#VALUE!</v>
      </c>
      <c r="BM149" s="185" t="e">
        <f t="shared" si="83"/>
        <v>#VALUE!</v>
      </c>
      <c r="BN149" s="185" t="e">
        <f t="shared" si="83"/>
        <v>#VALUE!</v>
      </c>
      <c r="BO149" s="185" t="e">
        <f t="shared" si="83"/>
        <v>#VALUE!</v>
      </c>
      <c r="BP149" s="185" t="e">
        <f t="shared" si="83"/>
        <v>#VALUE!</v>
      </c>
      <c r="BQ149" s="185" t="e">
        <f t="shared" si="83"/>
        <v>#VALUE!</v>
      </c>
      <c r="BR149" s="185" t="e">
        <f t="shared" si="83"/>
        <v>#VALUE!</v>
      </c>
      <c r="BS149" s="185" t="e">
        <f t="shared" si="83"/>
        <v>#VALUE!</v>
      </c>
      <c r="BT149" s="185" t="e">
        <f t="shared" si="83"/>
        <v>#VALUE!</v>
      </c>
      <c r="BU149" s="119"/>
    </row>
    <row r="150" spans="1:73" ht="18" customHeight="1" x14ac:dyDescent="0.25">
      <c r="A150" s="117"/>
      <c r="B150" s="151" t="e">
        <f t="shared" si="79"/>
        <v>#VALUE!</v>
      </c>
      <c r="C150" s="118"/>
      <c r="D150" s="233" t="e">
        <f t="shared" si="84"/>
        <v>#VALUE!</v>
      </c>
      <c r="E150" s="233" t="e">
        <f t="shared" si="85"/>
        <v>#VALUE!</v>
      </c>
      <c r="F150" s="233" t="e">
        <f t="shared" si="86"/>
        <v>#VALUE!</v>
      </c>
      <c r="G150" s="118"/>
      <c r="H150" s="181" t="e">
        <f t="shared" si="87"/>
        <v>#VALUE!</v>
      </c>
      <c r="I150" s="145" t="e">
        <f t="shared" si="88"/>
        <v>#VALUE!</v>
      </c>
      <c r="J150" s="145" t="e">
        <f t="shared" si="89"/>
        <v>#VALUE!</v>
      </c>
      <c r="K150" s="118"/>
      <c r="L150" s="187" t="e">
        <f t="shared" si="65"/>
        <v>#VALUE!</v>
      </c>
      <c r="M150" s="185" t="e">
        <f t="shared" si="90"/>
        <v>#VALUE!</v>
      </c>
      <c r="N150" s="145" t="e">
        <f t="shared" si="90"/>
        <v>#VALUE!</v>
      </c>
      <c r="O150" s="145" t="e">
        <f t="shared" si="90"/>
        <v>#VALUE!</v>
      </c>
      <c r="P150" s="145" t="e">
        <f t="shared" si="90"/>
        <v>#VALUE!</v>
      </c>
      <c r="Q150" s="145" t="e">
        <f t="shared" si="90"/>
        <v>#VALUE!</v>
      </c>
      <c r="R150" s="145" t="e">
        <f t="shared" si="90"/>
        <v>#VALUE!</v>
      </c>
      <c r="S150" s="145" t="e">
        <f t="shared" si="90"/>
        <v>#VALUE!</v>
      </c>
      <c r="T150" s="145" t="e">
        <f t="shared" si="90"/>
        <v>#VALUE!</v>
      </c>
      <c r="U150" s="145" t="e">
        <f t="shared" si="90"/>
        <v>#VALUE!</v>
      </c>
      <c r="V150" s="145" t="e">
        <f t="shared" si="90"/>
        <v>#VALUE!</v>
      </c>
      <c r="W150" s="145" t="e">
        <f t="shared" si="90"/>
        <v>#VALUE!</v>
      </c>
      <c r="X150" s="145" t="e">
        <f t="shared" si="90"/>
        <v>#VALUE!</v>
      </c>
      <c r="Y150" s="145" t="e">
        <f t="shared" si="90"/>
        <v>#VALUE!</v>
      </c>
      <c r="Z150" s="145" t="e">
        <f t="shared" si="90"/>
        <v>#VALUE!</v>
      </c>
      <c r="AA150" s="145" t="e">
        <f t="shared" si="90"/>
        <v>#VALUE!</v>
      </c>
      <c r="AB150" s="145" t="e">
        <f t="shared" si="80"/>
        <v>#VALUE!</v>
      </c>
      <c r="AC150" s="145" t="e">
        <f t="shared" si="80"/>
        <v>#VALUE!</v>
      </c>
      <c r="AD150" s="145" t="e">
        <f t="shared" si="80"/>
        <v>#VALUE!</v>
      </c>
      <c r="AE150" s="145" t="e">
        <f t="shared" si="80"/>
        <v>#VALUE!</v>
      </c>
      <c r="AF150" s="145" t="e">
        <f t="shared" si="80"/>
        <v>#VALUE!</v>
      </c>
      <c r="AG150" s="145" t="e">
        <f t="shared" si="80"/>
        <v>#VALUE!</v>
      </c>
      <c r="AH150" s="145" t="e">
        <f t="shared" si="80"/>
        <v>#VALUE!</v>
      </c>
      <c r="AI150" s="145" t="e">
        <f t="shared" si="80"/>
        <v>#VALUE!</v>
      </c>
      <c r="AJ150" s="145" t="e">
        <f t="shared" si="80"/>
        <v>#VALUE!</v>
      </c>
      <c r="AK150" s="145" t="e">
        <f t="shared" si="80"/>
        <v>#VALUE!</v>
      </c>
      <c r="AL150" s="145" t="e">
        <f t="shared" si="80"/>
        <v>#VALUE!</v>
      </c>
      <c r="AM150" s="145" t="e">
        <f t="shared" si="80"/>
        <v>#VALUE!</v>
      </c>
      <c r="AN150" s="145" t="e">
        <f t="shared" si="80"/>
        <v>#VALUE!</v>
      </c>
      <c r="AO150" s="145" t="e">
        <f t="shared" si="80"/>
        <v>#VALUE!</v>
      </c>
      <c r="AP150" s="145" t="e">
        <f t="shared" si="80"/>
        <v>#VALUE!</v>
      </c>
      <c r="AQ150" s="146"/>
      <c r="AR150" s="181" t="e">
        <f t="shared" si="81"/>
        <v>#VALUE!</v>
      </c>
      <c r="AS150" s="145" t="e">
        <f t="shared" si="91"/>
        <v>#VALUE!</v>
      </c>
      <c r="AT150" s="145" t="e">
        <f t="shared" si="92"/>
        <v>#VALUE!</v>
      </c>
      <c r="AU150" s="118"/>
      <c r="AV150" s="187" t="e">
        <f t="shared" si="66"/>
        <v>#VALUE!</v>
      </c>
      <c r="AW150" s="185" t="e">
        <f t="shared" si="93"/>
        <v>#VALUE!</v>
      </c>
      <c r="AX150" s="185" t="e">
        <f t="shared" si="93"/>
        <v>#VALUE!</v>
      </c>
      <c r="AY150" s="185" t="e">
        <f t="shared" si="93"/>
        <v>#VALUE!</v>
      </c>
      <c r="AZ150" s="185" t="e">
        <f t="shared" si="93"/>
        <v>#VALUE!</v>
      </c>
      <c r="BA150" s="185" t="e">
        <f t="shared" si="93"/>
        <v>#VALUE!</v>
      </c>
      <c r="BB150" s="185" t="e">
        <f t="shared" si="93"/>
        <v>#VALUE!</v>
      </c>
      <c r="BC150" s="185" t="e">
        <f t="shared" si="93"/>
        <v>#VALUE!</v>
      </c>
      <c r="BD150" s="185" t="e">
        <f t="shared" si="93"/>
        <v>#VALUE!</v>
      </c>
      <c r="BE150" s="185" t="e">
        <f t="shared" si="93"/>
        <v>#VALUE!</v>
      </c>
      <c r="BF150" s="146"/>
      <c r="BG150" s="181" t="e">
        <f t="shared" si="82"/>
        <v>#VALUE!</v>
      </c>
      <c r="BH150" s="145" t="e">
        <f t="shared" si="94"/>
        <v>#VALUE!</v>
      </c>
      <c r="BI150" s="145" t="e">
        <f t="shared" si="95"/>
        <v>#VALUE!</v>
      </c>
      <c r="BJ150" s="118"/>
      <c r="BK150" s="187" t="e">
        <f t="shared" si="67"/>
        <v>#VALUE!</v>
      </c>
      <c r="BL150" s="185" t="e">
        <f t="shared" si="83"/>
        <v>#VALUE!</v>
      </c>
      <c r="BM150" s="185" t="e">
        <f t="shared" si="83"/>
        <v>#VALUE!</v>
      </c>
      <c r="BN150" s="185" t="e">
        <f t="shared" si="83"/>
        <v>#VALUE!</v>
      </c>
      <c r="BO150" s="185" t="e">
        <f t="shared" si="83"/>
        <v>#VALUE!</v>
      </c>
      <c r="BP150" s="185" t="e">
        <f t="shared" si="83"/>
        <v>#VALUE!</v>
      </c>
      <c r="BQ150" s="185" t="e">
        <f t="shared" si="83"/>
        <v>#VALUE!</v>
      </c>
      <c r="BR150" s="185" t="e">
        <f t="shared" si="83"/>
        <v>#VALUE!</v>
      </c>
      <c r="BS150" s="185" t="e">
        <f t="shared" si="83"/>
        <v>#VALUE!</v>
      </c>
      <c r="BT150" s="185" t="e">
        <f t="shared" si="83"/>
        <v>#VALUE!</v>
      </c>
      <c r="BU150" s="119"/>
    </row>
    <row r="151" spans="1:73" ht="18" customHeight="1" x14ac:dyDescent="0.25">
      <c r="A151" s="117"/>
      <c r="B151" s="151" t="e">
        <f t="shared" si="79"/>
        <v>#VALUE!</v>
      </c>
      <c r="C151" s="118"/>
      <c r="D151" s="233" t="e">
        <f t="shared" si="84"/>
        <v>#VALUE!</v>
      </c>
      <c r="E151" s="233" t="e">
        <f t="shared" si="85"/>
        <v>#VALUE!</v>
      </c>
      <c r="F151" s="233" t="e">
        <f t="shared" si="86"/>
        <v>#VALUE!</v>
      </c>
      <c r="G151" s="118"/>
      <c r="H151" s="181" t="e">
        <f t="shared" si="87"/>
        <v>#VALUE!</v>
      </c>
      <c r="I151" s="145" t="e">
        <f t="shared" si="88"/>
        <v>#VALUE!</v>
      </c>
      <c r="J151" s="145" t="e">
        <f t="shared" si="89"/>
        <v>#VALUE!</v>
      </c>
      <c r="K151" s="118"/>
      <c r="L151" s="187" t="e">
        <f t="shared" si="65"/>
        <v>#VALUE!</v>
      </c>
      <c r="M151" s="185" t="e">
        <f t="shared" si="90"/>
        <v>#VALUE!</v>
      </c>
      <c r="N151" s="145" t="e">
        <f t="shared" si="90"/>
        <v>#VALUE!</v>
      </c>
      <c r="O151" s="145" t="e">
        <f t="shared" si="90"/>
        <v>#VALUE!</v>
      </c>
      <c r="P151" s="145" t="e">
        <f t="shared" si="90"/>
        <v>#VALUE!</v>
      </c>
      <c r="Q151" s="145" t="e">
        <f t="shared" si="90"/>
        <v>#VALUE!</v>
      </c>
      <c r="R151" s="145" t="e">
        <f t="shared" si="90"/>
        <v>#VALUE!</v>
      </c>
      <c r="S151" s="145" t="e">
        <f t="shared" si="90"/>
        <v>#VALUE!</v>
      </c>
      <c r="T151" s="145" t="e">
        <f t="shared" si="90"/>
        <v>#VALUE!</v>
      </c>
      <c r="U151" s="145" t="e">
        <f t="shared" si="90"/>
        <v>#VALUE!</v>
      </c>
      <c r="V151" s="145" t="e">
        <f t="shared" si="90"/>
        <v>#VALUE!</v>
      </c>
      <c r="W151" s="145" t="e">
        <f t="shared" si="90"/>
        <v>#VALUE!</v>
      </c>
      <c r="X151" s="145" t="e">
        <f t="shared" si="90"/>
        <v>#VALUE!</v>
      </c>
      <c r="Y151" s="145" t="e">
        <f t="shared" si="90"/>
        <v>#VALUE!</v>
      </c>
      <c r="Z151" s="145" t="e">
        <f t="shared" si="90"/>
        <v>#VALUE!</v>
      </c>
      <c r="AA151" s="145" t="e">
        <f t="shared" si="90"/>
        <v>#VALUE!</v>
      </c>
      <c r="AB151" s="145" t="e">
        <f t="shared" si="80"/>
        <v>#VALUE!</v>
      </c>
      <c r="AC151" s="145" t="e">
        <f t="shared" si="80"/>
        <v>#VALUE!</v>
      </c>
      <c r="AD151" s="145" t="e">
        <f t="shared" si="80"/>
        <v>#VALUE!</v>
      </c>
      <c r="AE151" s="145" t="e">
        <f t="shared" si="80"/>
        <v>#VALUE!</v>
      </c>
      <c r="AF151" s="145" t="e">
        <f t="shared" si="80"/>
        <v>#VALUE!</v>
      </c>
      <c r="AG151" s="145" t="e">
        <f t="shared" si="80"/>
        <v>#VALUE!</v>
      </c>
      <c r="AH151" s="145" t="e">
        <f t="shared" si="80"/>
        <v>#VALUE!</v>
      </c>
      <c r="AI151" s="145" t="e">
        <f t="shared" si="80"/>
        <v>#VALUE!</v>
      </c>
      <c r="AJ151" s="145" t="e">
        <f t="shared" si="80"/>
        <v>#VALUE!</v>
      </c>
      <c r="AK151" s="145" t="e">
        <f t="shared" si="80"/>
        <v>#VALUE!</v>
      </c>
      <c r="AL151" s="145" t="e">
        <f t="shared" si="80"/>
        <v>#VALUE!</v>
      </c>
      <c r="AM151" s="145" t="e">
        <f t="shared" si="80"/>
        <v>#VALUE!</v>
      </c>
      <c r="AN151" s="145" t="e">
        <f t="shared" si="80"/>
        <v>#VALUE!</v>
      </c>
      <c r="AO151" s="145" t="e">
        <f t="shared" si="80"/>
        <v>#VALUE!</v>
      </c>
      <c r="AP151" s="145" t="e">
        <f t="shared" si="80"/>
        <v>#VALUE!</v>
      </c>
      <c r="AQ151" s="146"/>
      <c r="AR151" s="181" t="e">
        <f t="shared" si="81"/>
        <v>#VALUE!</v>
      </c>
      <c r="AS151" s="145" t="e">
        <f t="shared" si="91"/>
        <v>#VALUE!</v>
      </c>
      <c r="AT151" s="145" t="e">
        <f t="shared" si="92"/>
        <v>#VALUE!</v>
      </c>
      <c r="AU151" s="118"/>
      <c r="AV151" s="187" t="e">
        <f t="shared" si="66"/>
        <v>#VALUE!</v>
      </c>
      <c r="AW151" s="185" t="e">
        <f t="shared" si="93"/>
        <v>#VALUE!</v>
      </c>
      <c r="AX151" s="185" t="e">
        <f t="shared" si="93"/>
        <v>#VALUE!</v>
      </c>
      <c r="AY151" s="185" t="e">
        <f t="shared" si="93"/>
        <v>#VALUE!</v>
      </c>
      <c r="AZ151" s="185" t="e">
        <f t="shared" si="93"/>
        <v>#VALUE!</v>
      </c>
      <c r="BA151" s="185" t="e">
        <f t="shared" si="93"/>
        <v>#VALUE!</v>
      </c>
      <c r="BB151" s="185" t="e">
        <f t="shared" si="93"/>
        <v>#VALUE!</v>
      </c>
      <c r="BC151" s="185" t="e">
        <f t="shared" si="93"/>
        <v>#VALUE!</v>
      </c>
      <c r="BD151" s="185" t="e">
        <f t="shared" si="93"/>
        <v>#VALUE!</v>
      </c>
      <c r="BE151" s="185" t="e">
        <f t="shared" si="93"/>
        <v>#VALUE!</v>
      </c>
      <c r="BF151" s="146"/>
      <c r="BG151" s="181" t="e">
        <f t="shared" si="82"/>
        <v>#VALUE!</v>
      </c>
      <c r="BH151" s="145" t="e">
        <f t="shared" si="94"/>
        <v>#VALUE!</v>
      </c>
      <c r="BI151" s="145" t="e">
        <f t="shared" si="95"/>
        <v>#VALUE!</v>
      </c>
      <c r="BJ151" s="118"/>
      <c r="BK151" s="187" t="e">
        <f t="shared" si="67"/>
        <v>#VALUE!</v>
      </c>
      <c r="BL151" s="185" t="e">
        <f t="shared" si="83"/>
        <v>#VALUE!</v>
      </c>
      <c r="BM151" s="185" t="e">
        <f t="shared" si="83"/>
        <v>#VALUE!</v>
      </c>
      <c r="BN151" s="185" t="e">
        <f t="shared" si="83"/>
        <v>#VALUE!</v>
      </c>
      <c r="BO151" s="185" t="e">
        <f t="shared" si="83"/>
        <v>#VALUE!</v>
      </c>
      <c r="BP151" s="185" t="e">
        <f t="shared" si="83"/>
        <v>#VALUE!</v>
      </c>
      <c r="BQ151" s="185" t="e">
        <f t="shared" si="83"/>
        <v>#VALUE!</v>
      </c>
      <c r="BR151" s="185" t="e">
        <f t="shared" si="83"/>
        <v>#VALUE!</v>
      </c>
      <c r="BS151" s="185" t="e">
        <f t="shared" si="83"/>
        <v>#VALUE!</v>
      </c>
      <c r="BT151" s="185" t="e">
        <f t="shared" si="83"/>
        <v>#VALUE!</v>
      </c>
      <c r="BU151" s="119"/>
    </row>
    <row r="152" spans="1:73" ht="18" customHeight="1" x14ac:dyDescent="0.25">
      <c r="A152" s="117"/>
      <c r="B152" s="151" t="e">
        <f t="shared" si="79"/>
        <v>#VALUE!</v>
      </c>
      <c r="C152" s="118"/>
      <c r="D152" s="233" t="e">
        <f t="shared" si="84"/>
        <v>#VALUE!</v>
      </c>
      <c r="E152" s="233" t="e">
        <f t="shared" si="85"/>
        <v>#VALUE!</v>
      </c>
      <c r="F152" s="233" t="e">
        <f t="shared" si="86"/>
        <v>#VALUE!</v>
      </c>
      <c r="G152" s="118"/>
      <c r="H152" s="181" t="e">
        <f t="shared" si="87"/>
        <v>#VALUE!</v>
      </c>
      <c r="I152" s="145" t="e">
        <f t="shared" si="88"/>
        <v>#VALUE!</v>
      </c>
      <c r="J152" s="145" t="e">
        <f t="shared" si="89"/>
        <v>#VALUE!</v>
      </c>
      <c r="K152" s="118"/>
      <c r="L152" s="187" t="e">
        <f t="shared" si="65"/>
        <v>#VALUE!</v>
      </c>
      <c r="M152" s="185" t="e">
        <f t="shared" si="90"/>
        <v>#VALUE!</v>
      </c>
      <c r="N152" s="145" t="e">
        <f t="shared" si="90"/>
        <v>#VALUE!</v>
      </c>
      <c r="O152" s="145" t="e">
        <f t="shared" si="90"/>
        <v>#VALUE!</v>
      </c>
      <c r="P152" s="145" t="e">
        <f t="shared" si="90"/>
        <v>#VALUE!</v>
      </c>
      <c r="Q152" s="145" t="e">
        <f t="shared" si="90"/>
        <v>#VALUE!</v>
      </c>
      <c r="R152" s="145" t="e">
        <f t="shared" si="90"/>
        <v>#VALUE!</v>
      </c>
      <c r="S152" s="145" t="e">
        <f t="shared" si="90"/>
        <v>#VALUE!</v>
      </c>
      <c r="T152" s="145" t="e">
        <f t="shared" si="90"/>
        <v>#VALUE!</v>
      </c>
      <c r="U152" s="145" t="e">
        <f t="shared" si="90"/>
        <v>#VALUE!</v>
      </c>
      <c r="V152" s="145" t="e">
        <f t="shared" si="90"/>
        <v>#VALUE!</v>
      </c>
      <c r="W152" s="145" t="e">
        <f t="shared" si="90"/>
        <v>#VALUE!</v>
      </c>
      <c r="X152" s="145" t="e">
        <f t="shared" si="90"/>
        <v>#VALUE!</v>
      </c>
      <c r="Y152" s="145" t="e">
        <f t="shared" si="90"/>
        <v>#VALUE!</v>
      </c>
      <c r="Z152" s="145" t="e">
        <f t="shared" si="90"/>
        <v>#VALUE!</v>
      </c>
      <c r="AA152" s="145" t="e">
        <f t="shared" si="90"/>
        <v>#VALUE!</v>
      </c>
      <c r="AB152" s="145" t="e">
        <f t="shared" si="80"/>
        <v>#VALUE!</v>
      </c>
      <c r="AC152" s="145" t="e">
        <f t="shared" si="80"/>
        <v>#VALUE!</v>
      </c>
      <c r="AD152" s="145" t="e">
        <f t="shared" si="80"/>
        <v>#VALUE!</v>
      </c>
      <c r="AE152" s="145" t="e">
        <f t="shared" si="80"/>
        <v>#VALUE!</v>
      </c>
      <c r="AF152" s="145" t="e">
        <f t="shared" si="80"/>
        <v>#VALUE!</v>
      </c>
      <c r="AG152" s="145" t="e">
        <f t="shared" si="80"/>
        <v>#VALUE!</v>
      </c>
      <c r="AH152" s="145" t="e">
        <f t="shared" si="80"/>
        <v>#VALUE!</v>
      </c>
      <c r="AI152" s="145" t="e">
        <f t="shared" si="80"/>
        <v>#VALUE!</v>
      </c>
      <c r="AJ152" s="145" t="e">
        <f t="shared" si="80"/>
        <v>#VALUE!</v>
      </c>
      <c r="AK152" s="145" t="e">
        <f t="shared" si="80"/>
        <v>#VALUE!</v>
      </c>
      <c r="AL152" s="145" t="e">
        <f t="shared" si="80"/>
        <v>#VALUE!</v>
      </c>
      <c r="AM152" s="145" t="e">
        <f t="shared" si="80"/>
        <v>#VALUE!</v>
      </c>
      <c r="AN152" s="145" t="e">
        <f t="shared" si="80"/>
        <v>#VALUE!</v>
      </c>
      <c r="AO152" s="145" t="e">
        <f t="shared" si="80"/>
        <v>#VALUE!</v>
      </c>
      <c r="AP152" s="145" t="e">
        <f t="shared" si="80"/>
        <v>#VALUE!</v>
      </c>
      <c r="AQ152" s="146"/>
      <c r="AR152" s="181" t="e">
        <f t="shared" si="81"/>
        <v>#VALUE!</v>
      </c>
      <c r="AS152" s="145" t="e">
        <f t="shared" si="91"/>
        <v>#VALUE!</v>
      </c>
      <c r="AT152" s="145" t="e">
        <f t="shared" si="92"/>
        <v>#VALUE!</v>
      </c>
      <c r="AU152" s="118"/>
      <c r="AV152" s="187" t="e">
        <f t="shared" si="66"/>
        <v>#VALUE!</v>
      </c>
      <c r="AW152" s="185" t="e">
        <f t="shared" si="93"/>
        <v>#VALUE!</v>
      </c>
      <c r="AX152" s="185" t="e">
        <f t="shared" si="93"/>
        <v>#VALUE!</v>
      </c>
      <c r="AY152" s="185" t="e">
        <f t="shared" si="93"/>
        <v>#VALUE!</v>
      </c>
      <c r="AZ152" s="185" t="e">
        <f t="shared" si="93"/>
        <v>#VALUE!</v>
      </c>
      <c r="BA152" s="185" t="e">
        <f t="shared" si="93"/>
        <v>#VALUE!</v>
      </c>
      <c r="BB152" s="185" t="e">
        <f t="shared" si="93"/>
        <v>#VALUE!</v>
      </c>
      <c r="BC152" s="185" t="e">
        <f t="shared" si="93"/>
        <v>#VALUE!</v>
      </c>
      <c r="BD152" s="185" t="e">
        <f t="shared" si="93"/>
        <v>#VALUE!</v>
      </c>
      <c r="BE152" s="185" t="e">
        <f t="shared" si="93"/>
        <v>#VALUE!</v>
      </c>
      <c r="BF152" s="146"/>
      <c r="BG152" s="181" t="e">
        <f t="shared" si="82"/>
        <v>#VALUE!</v>
      </c>
      <c r="BH152" s="145" t="e">
        <f t="shared" si="94"/>
        <v>#VALUE!</v>
      </c>
      <c r="BI152" s="145" t="e">
        <f t="shared" si="95"/>
        <v>#VALUE!</v>
      </c>
      <c r="BJ152" s="118"/>
      <c r="BK152" s="187" t="e">
        <f t="shared" si="67"/>
        <v>#VALUE!</v>
      </c>
      <c r="BL152" s="185" t="e">
        <f t="shared" si="83"/>
        <v>#VALUE!</v>
      </c>
      <c r="BM152" s="185" t="e">
        <f t="shared" si="83"/>
        <v>#VALUE!</v>
      </c>
      <c r="BN152" s="185" t="e">
        <f t="shared" si="83"/>
        <v>#VALUE!</v>
      </c>
      <c r="BO152" s="185" t="e">
        <f t="shared" si="83"/>
        <v>#VALUE!</v>
      </c>
      <c r="BP152" s="185" t="e">
        <f t="shared" si="83"/>
        <v>#VALUE!</v>
      </c>
      <c r="BQ152" s="185" t="e">
        <f t="shared" si="83"/>
        <v>#VALUE!</v>
      </c>
      <c r="BR152" s="185" t="e">
        <f t="shared" si="83"/>
        <v>#VALUE!</v>
      </c>
      <c r="BS152" s="185" t="e">
        <f t="shared" si="83"/>
        <v>#VALUE!</v>
      </c>
      <c r="BT152" s="185" t="e">
        <f t="shared" si="83"/>
        <v>#VALUE!</v>
      </c>
      <c r="BU152" s="119"/>
    </row>
    <row r="153" spans="1:73" ht="18" customHeight="1" x14ac:dyDescent="0.25">
      <c r="A153" s="117"/>
      <c r="B153" s="151" t="e">
        <f t="shared" si="79"/>
        <v>#VALUE!</v>
      </c>
      <c r="C153" s="118"/>
      <c r="D153" s="233" t="e">
        <f t="shared" si="84"/>
        <v>#VALUE!</v>
      </c>
      <c r="E153" s="233" t="e">
        <f t="shared" si="85"/>
        <v>#VALUE!</v>
      </c>
      <c r="F153" s="233" t="e">
        <f t="shared" si="86"/>
        <v>#VALUE!</v>
      </c>
      <c r="G153" s="118"/>
      <c r="H153" s="181" t="e">
        <f t="shared" si="87"/>
        <v>#VALUE!</v>
      </c>
      <c r="I153" s="145" t="e">
        <f t="shared" si="88"/>
        <v>#VALUE!</v>
      </c>
      <c r="J153" s="145" t="e">
        <f t="shared" si="89"/>
        <v>#VALUE!</v>
      </c>
      <c r="K153" s="118"/>
      <c r="L153" s="187" t="e">
        <f t="shared" si="65"/>
        <v>#VALUE!</v>
      </c>
      <c r="M153" s="185" t="e">
        <f t="shared" si="90"/>
        <v>#VALUE!</v>
      </c>
      <c r="N153" s="145" t="e">
        <f t="shared" si="90"/>
        <v>#VALUE!</v>
      </c>
      <c r="O153" s="145" t="e">
        <f t="shared" si="90"/>
        <v>#VALUE!</v>
      </c>
      <c r="P153" s="145" t="e">
        <f t="shared" si="90"/>
        <v>#VALUE!</v>
      </c>
      <c r="Q153" s="145" t="e">
        <f t="shared" si="90"/>
        <v>#VALUE!</v>
      </c>
      <c r="R153" s="145" t="e">
        <f t="shared" si="90"/>
        <v>#VALUE!</v>
      </c>
      <c r="S153" s="145" t="e">
        <f t="shared" si="90"/>
        <v>#VALUE!</v>
      </c>
      <c r="T153" s="145" t="e">
        <f t="shared" si="90"/>
        <v>#VALUE!</v>
      </c>
      <c r="U153" s="145" t="e">
        <f t="shared" si="90"/>
        <v>#VALUE!</v>
      </c>
      <c r="V153" s="145" t="e">
        <f t="shared" si="90"/>
        <v>#VALUE!</v>
      </c>
      <c r="W153" s="145" t="e">
        <f t="shared" si="90"/>
        <v>#VALUE!</v>
      </c>
      <c r="X153" s="145" t="e">
        <f t="shared" si="90"/>
        <v>#VALUE!</v>
      </c>
      <c r="Y153" s="145" t="e">
        <f t="shared" si="90"/>
        <v>#VALUE!</v>
      </c>
      <c r="Z153" s="145" t="e">
        <f t="shared" si="90"/>
        <v>#VALUE!</v>
      </c>
      <c r="AA153" s="145" t="e">
        <f t="shared" si="90"/>
        <v>#VALUE!</v>
      </c>
      <c r="AB153" s="145" t="e">
        <f t="shared" si="80"/>
        <v>#VALUE!</v>
      </c>
      <c r="AC153" s="145" t="e">
        <f t="shared" si="80"/>
        <v>#VALUE!</v>
      </c>
      <c r="AD153" s="145" t="e">
        <f t="shared" si="80"/>
        <v>#VALUE!</v>
      </c>
      <c r="AE153" s="145" t="e">
        <f t="shared" si="80"/>
        <v>#VALUE!</v>
      </c>
      <c r="AF153" s="145" t="e">
        <f t="shared" si="80"/>
        <v>#VALUE!</v>
      </c>
      <c r="AG153" s="145" t="e">
        <f t="shared" si="80"/>
        <v>#VALUE!</v>
      </c>
      <c r="AH153" s="145" t="e">
        <f t="shared" si="80"/>
        <v>#VALUE!</v>
      </c>
      <c r="AI153" s="145" t="e">
        <f t="shared" si="80"/>
        <v>#VALUE!</v>
      </c>
      <c r="AJ153" s="145" t="e">
        <f t="shared" si="80"/>
        <v>#VALUE!</v>
      </c>
      <c r="AK153" s="145" t="e">
        <f t="shared" si="80"/>
        <v>#VALUE!</v>
      </c>
      <c r="AL153" s="145" t="e">
        <f t="shared" si="80"/>
        <v>#VALUE!</v>
      </c>
      <c r="AM153" s="145" t="e">
        <f t="shared" si="80"/>
        <v>#VALUE!</v>
      </c>
      <c r="AN153" s="145" t="e">
        <f t="shared" si="80"/>
        <v>#VALUE!</v>
      </c>
      <c r="AO153" s="145" t="e">
        <f t="shared" si="80"/>
        <v>#VALUE!</v>
      </c>
      <c r="AP153" s="145" t="e">
        <f t="shared" si="80"/>
        <v>#VALUE!</v>
      </c>
      <c r="AQ153" s="146"/>
      <c r="AR153" s="181" t="e">
        <f t="shared" si="81"/>
        <v>#VALUE!</v>
      </c>
      <c r="AS153" s="145" t="e">
        <f t="shared" si="91"/>
        <v>#VALUE!</v>
      </c>
      <c r="AT153" s="145" t="e">
        <f t="shared" si="92"/>
        <v>#VALUE!</v>
      </c>
      <c r="AU153" s="118"/>
      <c r="AV153" s="187" t="e">
        <f t="shared" si="66"/>
        <v>#VALUE!</v>
      </c>
      <c r="AW153" s="185" t="e">
        <f t="shared" si="93"/>
        <v>#VALUE!</v>
      </c>
      <c r="AX153" s="185" t="e">
        <f t="shared" si="93"/>
        <v>#VALUE!</v>
      </c>
      <c r="AY153" s="185" t="e">
        <f t="shared" si="93"/>
        <v>#VALUE!</v>
      </c>
      <c r="AZ153" s="185" t="e">
        <f t="shared" si="93"/>
        <v>#VALUE!</v>
      </c>
      <c r="BA153" s="185" t="e">
        <f t="shared" si="93"/>
        <v>#VALUE!</v>
      </c>
      <c r="BB153" s="185" t="e">
        <f t="shared" si="93"/>
        <v>#VALUE!</v>
      </c>
      <c r="BC153" s="185" t="e">
        <f t="shared" si="93"/>
        <v>#VALUE!</v>
      </c>
      <c r="BD153" s="185" t="e">
        <f t="shared" si="93"/>
        <v>#VALUE!</v>
      </c>
      <c r="BE153" s="185" t="e">
        <f t="shared" si="93"/>
        <v>#VALUE!</v>
      </c>
      <c r="BF153" s="146"/>
      <c r="BG153" s="181" t="e">
        <f t="shared" si="82"/>
        <v>#VALUE!</v>
      </c>
      <c r="BH153" s="145" t="e">
        <f t="shared" si="94"/>
        <v>#VALUE!</v>
      </c>
      <c r="BI153" s="145" t="e">
        <f t="shared" si="95"/>
        <v>#VALUE!</v>
      </c>
      <c r="BJ153" s="118"/>
      <c r="BK153" s="187" t="e">
        <f t="shared" si="67"/>
        <v>#VALUE!</v>
      </c>
      <c r="BL153" s="185" t="e">
        <f t="shared" si="83"/>
        <v>#VALUE!</v>
      </c>
      <c r="BM153" s="185" t="e">
        <f t="shared" si="83"/>
        <v>#VALUE!</v>
      </c>
      <c r="BN153" s="185" t="e">
        <f t="shared" si="83"/>
        <v>#VALUE!</v>
      </c>
      <c r="BO153" s="185" t="e">
        <f t="shared" si="83"/>
        <v>#VALUE!</v>
      </c>
      <c r="BP153" s="185" t="e">
        <f t="shared" si="83"/>
        <v>#VALUE!</v>
      </c>
      <c r="BQ153" s="185" t="e">
        <f t="shared" si="83"/>
        <v>#VALUE!</v>
      </c>
      <c r="BR153" s="185" t="e">
        <f t="shared" si="83"/>
        <v>#VALUE!</v>
      </c>
      <c r="BS153" s="185" t="e">
        <f t="shared" si="83"/>
        <v>#VALUE!</v>
      </c>
      <c r="BT153" s="185" t="e">
        <f t="shared" si="83"/>
        <v>#VALUE!</v>
      </c>
      <c r="BU153" s="119"/>
    </row>
    <row r="154" spans="1:73" ht="18" customHeight="1" x14ac:dyDescent="0.25">
      <c r="A154" s="117"/>
      <c r="B154" s="151" t="e">
        <f>DATE(YEAR(B153),MONTH(B153)+1,DAY(B153))</f>
        <v>#VALUE!</v>
      </c>
      <c r="C154" s="118"/>
      <c r="D154" s="233" t="e">
        <f t="shared" si="84"/>
        <v>#VALUE!</v>
      </c>
      <c r="E154" s="233" t="e">
        <f t="shared" si="85"/>
        <v>#VALUE!</v>
      </c>
      <c r="F154" s="233" t="e">
        <f t="shared" si="86"/>
        <v>#VALUE!</v>
      </c>
      <c r="G154" s="118"/>
      <c r="H154" s="181" t="e">
        <f t="shared" si="87"/>
        <v>#VALUE!</v>
      </c>
      <c r="I154" s="145" t="e">
        <f t="shared" si="88"/>
        <v>#VALUE!</v>
      </c>
      <c r="J154" s="145" t="e">
        <f t="shared" si="89"/>
        <v>#VALUE!</v>
      </c>
      <c r="K154" s="118"/>
      <c r="L154" s="187" t="e">
        <f t="shared" si="65"/>
        <v>#VALUE!</v>
      </c>
      <c r="M154" s="185" t="e">
        <f t="shared" si="90"/>
        <v>#VALUE!</v>
      </c>
      <c r="N154" s="145" t="e">
        <f t="shared" si="90"/>
        <v>#VALUE!</v>
      </c>
      <c r="O154" s="145" t="e">
        <f t="shared" si="90"/>
        <v>#VALUE!</v>
      </c>
      <c r="P154" s="145" t="e">
        <f t="shared" si="90"/>
        <v>#VALUE!</v>
      </c>
      <c r="Q154" s="145" t="e">
        <f t="shared" si="90"/>
        <v>#VALUE!</v>
      </c>
      <c r="R154" s="145" t="e">
        <f t="shared" si="90"/>
        <v>#VALUE!</v>
      </c>
      <c r="S154" s="145" t="e">
        <f t="shared" si="90"/>
        <v>#VALUE!</v>
      </c>
      <c r="T154" s="145" t="e">
        <f t="shared" si="90"/>
        <v>#VALUE!</v>
      </c>
      <c r="U154" s="145" t="e">
        <f t="shared" si="90"/>
        <v>#VALUE!</v>
      </c>
      <c r="V154" s="145" t="e">
        <f t="shared" si="90"/>
        <v>#VALUE!</v>
      </c>
      <c r="W154" s="145" t="e">
        <f t="shared" si="90"/>
        <v>#VALUE!</v>
      </c>
      <c r="X154" s="145" t="e">
        <f t="shared" si="90"/>
        <v>#VALUE!</v>
      </c>
      <c r="Y154" s="145" t="e">
        <f t="shared" si="90"/>
        <v>#VALUE!</v>
      </c>
      <c r="Z154" s="145" t="e">
        <f t="shared" si="90"/>
        <v>#VALUE!</v>
      </c>
      <c r="AA154" s="145" t="e">
        <f t="shared" si="90"/>
        <v>#VALUE!</v>
      </c>
      <c r="AB154" s="145" t="e">
        <f t="shared" si="80"/>
        <v>#VALUE!</v>
      </c>
      <c r="AC154" s="145" t="e">
        <f t="shared" si="80"/>
        <v>#VALUE!</v>
      </c>
      <c r="AD154" s="145" t="e">
        <f t="shared" si="80"/>
        <v>#VALUE!</v>
      </c>
      <c r="AE154" s="145" t="e">
        <f t="shared" si="80"/>
        <v>#VALUE!</v>
      </c>
      <c r="AF154" s="145" t="e">
        <f t="shared" si="80"/>
        <v>#VALUE!</v>
      </c>
      <c r="AG154" s="145" t="e">
        <f t="shared" si="80"/>
        <v>#VALUE!</v>
      </c>
      <c r="AH154" s="145" t="e">
        <f t="shared" si="80"/>
        <v>#VALUE!</v>
      </c>
      <c r="AI154" s="145" t="e">
        <f t="shared" si="80"/>
        <v>#VALUE!</v>
      </c>
      <c r="AJ154" s="145" t="e">
        <f t="shared" si="80"/>
        <v>#VALUE!</v>
      </c>
      <c r="AK154" s="145" t="e">
        <f t="shared" si="80"/>
        <v>#VALUE!</v>
      </c>
      <c r="AL154" s="145" t="e">
        <f t="shared" si="80"/>
        <v>#VALUE!</v>
      </c>
      <c r="AM154" s="145" t="e">
        <f t="shared" si="80"/>
        <v>#VALUE!</v>
      </c>
      <c r="AN154" s="145" t="e">
        <f t="shared" si="80"/>
        <v>#VALUE!</v>
      </c>
      <c r="AO154" s="145" t="e">
        <f t="shared" si="80"/>
        <v>#VALUE!</v>
      </c>
      <c r="AP154" s="145" t="e">
        <f t="shared" si="80"/>
        <v>#VALUE!</v>
      </c>
      <c r="AQ154" s="146"/>
      <c r="AR154" s="181" t="e">
        <f t="shared" si="81"/>
        <v>#VALUE!</v>
      </c>
      <c r="AS154" s="145" t="e">
        <f t="shared" si="91"/>
        <v>#VALUE!</v>
      </c>
      <c r="AT154" s="145" t="e">
        <f t="shared" si="92"/>
        <v>#VALUE!</v>
      </c>
      <c r="AU154" s="118"/>
      <c r="AV154" s="187" t="e">
        <f t="shared" si="66"/>
        <v>#VALUE!</v>
      </c>
      <c r="AW154" s="185" t="e">
        <f t="shared" si="93"/>
        <v>#VALUE!</v>
      </c>
      <c r="AX154" s="185" t="e">
        <f t="shared" si="93"/>
        <v>#VALUE!</v>
      </c>
      <c r="AY154" s="185" t="e">
        <f t="shared" si="93"/>
        <v>#VALUE!</v>
      </c>
      <c r="AZ154" s="185" t="e">
        <f t="shared" si="93"/>
        <v>#VALUE!</v>
      </c>
      <c r="BA154" s="185" t="e">
        <f t="shared" si="93"/>
        <v>#VALUE!</v>
      </c>
      <c r="BB154" s="185" t="e">
        <f t="shared" si="93"/>
        <v>#VALUE!</v>
      </c>
      <c r="BC154" s="185" t="e">
        <f t="shared" si="93"/>
        <v>#VALUE!</v>
      </c>
      <c r="BD154" s="185" t="e">
        <f t="shared" si="93"/>
        <v>#VALUE!</v>
      </c>
      <c r="BE154" s="185" t="e">
        <f t="shared" si="93"/>
        <v>#VALUE!</v>
      </c>
      <c r="BF154" s="146"/>
      <c r="BG154" s="181" t="e">
        <f t="shared" si="82"/>
        <v>#VALUE!</v>
      </c>
      <c r="BH154" s="145" t="e">
        <f t="shared" si="94"/>
        <v>#VALUE!</v>
      </c>
      <c r="BI154" s="145" t="e">
        <f t="shared" si="95"/>
        <v>#VALUE!</v>
      </c>
      <c r="BJ154" s="118"/>
      <c r="BK154" s="187" t="e">
        <f t="shared" si="67"/>
        <v>#VALUE!</v>
      </c>
      <c r="BL154" s="185" t="e">
        <f t="shared" si="83"/>
        <v>#VALUE!</v>
      </c>
      <c r="BM154" s="185" t="e">
        <f t="shared" si="83"/>
        <v>#VALUE!</v>
      </c>
      <c r="BN154" s="185" t="e">
        <f t="shared" si="83"/>
        <v>#VALUE!</v>
      </c>
      <c r="BO154" s="185" t="e">
        <f t="shared" si="83"/>
        <v>#VALUE!</v>
      </c>
      <c r="BP154" s="185" t="e">
        <f t="shared" si="83"/>
        <v>#VALUE!</v>
      </c>
      <c r="BQ154" s="185" t="e">
        <f t="shared" si="83"/>
        <v>#VALUE!</v>
      </c>
      <c r="BR154" s="185" t="e">
        <f t="shared" si="83"/>
        <v>#VALUE!</v>
      </c>
      <c r="BS154" s="185" t="e">
        <f t="shared" si="83"/>
        <v>#VALUE!</v>
      </c>
      <c r="BT154" s="185" t="e">
        <f t="shared" si="83"/>
        <v>#VALUE!</v>
      </c>
      <c r="BU154" s="119"/>
    </row>
    <row r="155" spans="1:73" ht="9.9499999999999993" customHeight="1" x14ac:dyDescent="0.25">
      <c r="A155" s="117"/>
      <c r="B155" s="154"/>
      <c r="C155" s="118"/>
      <c r="D155" s="118"/>
      <c r="E155" s="118"/>
      <c r="F155" s="118"/>
      <c r="G155" s="118"/>
      <c r="H155" s="205"/>
      <c r="I155" s="205"/>
      <c r="J155" s="205"/>
      <c r="K155" s="118"/>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6"/>
      <c r="AQ155" s="146"/>
      <c r="AR155" s="205"/>
      <c r="AS155" s="205"/>
      <c r="AT155" s="205"/>
      <c r="AU155" s="118"/>
      <c r="AV155" s="146"/>
      <c r="AW155" s="146"/>
      <c r="AX155" s="146"/>
      <c r="AY155" s="146"/>
      <c r="AZ155" s="146"/>
      <c r="BA155" s="146"/>
      <c r="BB155" s="146"/>
      <c r="BC155" s="146"/>
      <c r="BD155" s="146"/>
      <c r="BE155" s="146"/>
      <c r="BF155" s="146"/>
      <c r="BG155" s="205"/>
      <c r="BH155" s="205"/>
      <c r="BI155" s="205"/>
      <c r="BJ155" s="118"/>
      <c r="BK155" s="146"/>
      <c r="BL155" s="146"/>
      <c r="BM155" s="146"/>
      <c r="BN155" s="146"/>
      <c r="BO155" s="146"/>
      <c r="BP155" s="146"/>
      <c r="BQ155" s="146"/>
      <c r="BR155" s="146"/>
      <c r="BS155" s="146"/>
      <c r="BT155" s="146"/>
      <c r="BU155" s="119"/>
    </row>
    <row r="156" spans="1:73" ht="18" customHeight="1" x14ac:dyDescent="0.25">
      <c r="A156" s="117"/>
      <c r="B156" s="154"/>
      <c r="C156" s="118"/>
      <c r="D156" s="206">
        <f>COUNTIF(D11:D154,"&gt;=75")</f>
        <v>0</v>
      </c>
      <c r="E156" s="206">
        <f t="shared" ref="E156:F156" si="96">COUNTIF(E11:E154,"&gt;=75")</f>
        <v>0</v>
      </c>
      <c r="F156" s="206">
        <f t="shared" si="96"/>
        <v>0</v>
      </c>
      <c r="G156" s="118"/>
      <c r="H156" s="206">
        <f>COUNTIF(H11:H154,"&gt;=75")</f>
        <v>0</v>
      </c>
      <c r="I156" s="206">
        <f t="shared" ref="I156:J156" si="97">COUNTIF(I11:I154,"&gt;=75")</f>
        <v>0</v>
      </c>
      <c r="J156" s="206">
        <f t="shared" si="97"/>
        <v>0</v>
      </c>
      <c r="K156" s="118"/>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c r="AI156" s="146"/>
      <c r="AJ156" s="146"/>
      <c r="AK156" s="146"/>
      <c r="AL156" s="146"/>
      <c r="AM156" s="146"/>
      <c r="AN156" s="146"/>
      <c r="AO156" s="146"/>
      <c r="AP156" s="146"/>
      <c r="AQ156" s="146"/>
      <c r="AR156" s="206">
        <f>COUNTIF(AR11:AR154,"&gt;=75")</f>
        <v>0</v>
      </c>
      <c r="AS156" s="206">
        <f t="shared" ref="AS156:AT156" si="98">COUNTIF(AS11:AS154,"&gt;=75")</f>
        <v>0</v>
      </c>
      <c r="AT156" s="206">
        <f t="shared" si="98"/>
        <v>0</v>
      </c>
      <c r="AU156" s="118"/>
      <c r="AV156" s="146"/>
      <c r="AW156" s="146"/>
      <c r="AX156" s="146"/>
      <c r="AY156" s="146"/>
      <c r="AZ156" s="146"/>
      <c r="BA156" s="146"/>
      <c r="BB156" s="146"/>
      <c r="BC156" s="146"/>
      <c r="BD156" s="146"/>
      <c r="BE156" s="146"/>
      <c r="BF156" s="146"/>
      <c r="BG156" s="206">
        <f>COUNTIF(BG11:BG154,"&gt;=75")</f>
        <v>0</v>
      </c>
      <c r="BH156" s="206">
        <f t="shared" ref="BH156:BI156" si="99">COUNTIF(BH11:BH154,"&gt;=75")</f>
        <v>0</v>
      </c>
      <c r="BI156" s="206">
        <f t="shared" si="99"/>
        <v>0</v>
      </c>
      <c r="BJ156" s="118"/>
      <c r="BK156" s="146"/>
      <c r="BL156" s="146"/>
      <c r="BM156" s="146"/>
      <c r="BN156" s="146"/>
      <c r="BO156" s="146"/>
      <c r="BP156" s="146"/>
      <c r="BQ156" s="146"/>
      <c r="BR156" s="146"/>
      <c r="BS156" s="146"/>
      <c r="BT156" s="146"/>
      <c r="BU156" s="119"/>
    </row>
    <row r="157" spans="1:73" ht="9.9499999999999993" customHeight="1" x14ac:dyDescent="0.25">
      <c r="A157" s="120"/>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c r="AN157" s="121"/>
      <c r="AO157" s="121"/>
      <c r="AP157" s="121"/>
      <c r="AQ157" s="121"/>
      <c r="AR157" s="121"/>
      <c r="AS157" s="121"/>
      <c r="AT157" s="121"/>
      <c r="AU157" s="121"/>
      <c r="AV157" s="121"/>
      <c r="AW157" s="121"/>
      <c r="AX157" s="121"/>
      <c r="AY157" s="121"/>
      <c r="AZ157" s="121"/>
      <c r="BA157" s="121"/>
      <c r="BB157" s="121"/>
      <c r="BC157" s="121"/>
      <c r="BD157" s="121"/>
      <c r="BE157" s="121"/>
      <c r="BF157" s="121"/>
      <c r="BG157" s="121"/>
      <c r="BH157" s="121"/>
      <c r="BI157" s="121"/>
      <c r="BJ157" s="121"/>
      <c r="BK157" s="121"/>
      <c r="BL157" s="121"/>
      <c r="BM157" s="121"/>
      <c r="BN157" s="121"/>
      <c r="BO157" s="121"/>
      <c r="BP157" s="121"/>
      <c r="BQ157" s="121"/>
      <c r="BR157" s="121"/>
      <c r="BS157" s="121"/>
      <c r="BT157" s="121"/>
      <c r="BU157" s="122"/>
    </row>
  </sheetData>
  <sheetProtection algorithmName="SHA-512" hashValue="hti+0r/BeuEn++WiGAQ7snmA68OzRhjBiGiX/ehKFP/c94whgvjLVqbET45XA2/qL4wLgx1/WCD2KazpU93gwA==" saltValue="PNL/Rxlx6eBEV/oJwYUYxQ==" spinCount="100000" sheet="1" objects="1" scenarios="1"/>
  <mergeCells count="38">
    <mergeCell ref="D2:F8"/>
    <mergeCell ref="AR8:AV8"/>
    <mergeCell ref="AR3:AV3"/>
    <mergeCell ref="H3:L3"/>
    <mergeCell ref="BG2:BK2"/>
    <mergeCell ref="BG3:BK3"/>
    <mergeCell ref="BG4:BK4"/>
    <mergeCell ref="BG5:BK5"/>
    <mergeCell ref="BG6:BK6"/>
    <mergeCell ref="BG7:BK7"/>
    <mergeCell ref="BG8:BK8"/>
    <mergeCell ref="H8:L8"/>
    <mergeCell ref="M2:O2"/>
    <mergeCell ref="P2:R2"/>
    <mergeCell ref="S2:U2"/>
    <mergeCell ref="V2:X2"/>
    <mergeCell ref="BR2:BT2"/>
    <mergeCell ref="AE2:AG2"/>
    <mergeCell ref="AH2:AJ2"/>
    <mergeCell ref="AK2:AM2"/>
    <mergeCell ref="AN2:AP2"/>
    <mergeCell ref="BC2:BE2"/>
    <mergeCell ref="AR2:AV2"/>
    <mergeCell ref="BL2:BN2"/>
    <mergeCell ref="BO2:BQ2"/>
    <mergeCell ref="AW2:AY2"/>
    <mergeCell ref="AZ2:BB2"/>
    <mergeCell ref="AR4:AV4"/>
    <mergeCell ref="AR5:AV5"/>
    <mergeCell ref="AR6:AV6"/>
    <mergeCell ref="AR7:AV7"/>
    <mergeCell ref="H2:L2"/>
    <mergeCell ref="H4:L4"/>
    <mergeCell ref="H5:L5"/>
    <mergeCell ref="H6:L6"/>
    <mergeCell ref="H7:L7"/>
    <mergeCell ref="Y2:AA2"/>
    <mergeCell ref="AB2:AD2"/>
  </mergeCells>
  <conditionalFormatting sqref="M11:AP156 AW11:BE156 BL11:BT156">
    <cfRule type="cellIs" dxfId="0" priority="5" operator="equal">
      <formula>0</formula>
    </cfRule>
  </conditionalFormatting>
  <printOptions horizontalCentered="1"/>
  <pageMargins left="0.39370078740157483" right="0.39370078740157483" top="1.5748031496062993" bottom="0.59055118110236227" header="0.39370078740157483" footer="0.31496062992125984"/>
  <pageSetup paperSize="9" fitToWidth="0" orientation="landscape" r:id="rId1"/>
  <headerFooter>
    <oddHeader>&amp;L&amp;"Verdana,Standard"&amp;9&amp;G&amp;C&amp;"Verdana,Fett"&amp;12
IPMA Level A, B und C
Antrag auf Zertifizierung
Geleistete Stunden im Projekt-, Programm- und Portfoliomanagement&amp;R&amp;G</oddHeader>
    <oddFooter>&amp;L&amp;"Verdana,Standard"&amp;9© VZPM&amp;C&amp;"Verdana,Standard"&amp;9&amp;F&amp;R&amp;"Verdana,Standard"&amp;9&amp;A Seite &amp;P/&amp;N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1"/>
  <dimension ref="A1:C258"/>
  <sheetViews>
    <sheetView workbookViewId="0"/>
  </sheetViews>
  <sheetFormatPr baseColWidth="10" defaultColWidth="11.42578125" defaultRowHeight="18" customHeight="1" x14ac:dyDescent="0.25"/>
  <cols>
    <col min="1" max="1" width="23.140625" style="1" bestFit="1" customWidth="1"/>
    <col min="2" max="2" width="62.140625" style="1" bestFit="1" customWidth="1"/>
    <col min="3" max="3" width="45.7109375" style="1" bestFit="1" customWidth="1"/>
    <col min="4" max="16384" width="11.42578125" style="1"/>
  </cols>
  <sheetData>
    <row r="1" spans="1:3" ht="18" customHeight="1" x14ac:dyDescent="0.25">
      <c r="A1" s="12" t="s">
        <v>14</v>
      </c>
      <c r="B1" s="349" t="s">
        <v>308</v>
      </c>
    </row>
    <row r="2" spans="1:3" ht="18" customHeight="1" x14ac:dyDescent="0.25">
      <c r="B2" s="349" t="s">
        <v>309</v>
      </c>
    </row>
    <row r="3" spans="1:3" ht="18" customHeight="1" x14ac:dyDescent="0.25">
      <c r="B3" s="12"/>
    </row>
    <row r="4" spans="1:3" ht="18" customHeight="1" x14ac:dyDescent="0.25">
      <c r="A4" s="12" t="s">
        <v>15</v>
      </c>
      <c r="B4" s="349" t="s">
        <v>319</v>
      </c>
      <c r="C4" s="349"/>
    </row>
    <row r="5" spans="1:3" ht="18" customHeight="1" x14ac:dyDescent="0.25">
      <c r="B5" s="349" t="s">
        <v>314</v>
      </c>
      <c r="C5" s="349"/>
    </row>
    <row r="6" spans="1:3" ht="18" customHeight="1" x14ac:dyDescent="0.25">
      <c r="B6" s="349" t="s">
        <v>322</v>
      </c>
      <c r="C6" s="349"/>
    </row>
    <row r="7" spans="1:3" ht="18" customHeight="1" x14ac:dyDescent="0.25">
      <c r="B7" s="349" t="s">
        <v>310</v>
      </c>
      <c r="C7" s="349"/>
    </row>
    <row r="8" spans="1:3" ht="18" customHeight="1" x14ac:dyDescent="0.25">
      <c r="B8" s="349" t="s">
        <v>311</v>
      </c>
      <c r="C8" s="349"/>
    </row>
    <row r="9" spans="1:3" ht="18" customHeight="1" x14ac:dyDescent="0.25">
      <c r="B9" s="349" t="s">
        <v>312</v>
      </c>
      <c r="C9" s="349"/>
    </row>
    <row r="10" spans="1:3" ht="18" customHeight="1" x14ac:dyDescent="0.25">
      <c r="B10" s="349" t="s">
        <v>313</v>
      </c>
      <c r="C10" s="349"/>
    </row>
    <row r="11" spans="1:3" ht="18" customHeight="1" x14ac:dyDescent="0.25">
      <c r="B11" s="349" t="s">
        <v>315</v>
      </c>
      <c r="C11" s="349"/>
    </row>
    <row r="12" spans="1:3" ht="18" customHeight="1" x14ac:dyDescent="0.25">
      <c r="B12" s="349" t="s">
        <v>321</v>
      </c>
      <c r="C12" s="349"/>
    </row>
    <row r="13" spans="1:3" ht="18" customHeight="1" x14ac:dyDescent="0.25">
      <c r="B13" s="349" t="s">
        <v>316</v>
      </c>
      <c r="C13" s="349"/>
    </row>
    <row r="14" spans="1:3" ht="18" customHeight="1" x14ac:dyDescent="0.25">
      <c r="B14" s="349" t="s">
        <v>323</v>
      </c>
      <c r="C14" s="349"/>
    </row>
    <row r="15" spans="1:3" ht="18" customHeight="1" x14ac:dyDescent="0.25">
      <c r="B15" s="349" t="s">
        <v>317</v>
      </c>
      <c r="C15" s="349"/>
    </row>
    <row r="16" spans="1:3" ht="18" customHeight="1" x14ac:dyDescent="0.25">
      <c r="B16" s="349" t="s">
        <v>318</v>
      </c>
      <c r="C16" s="349"/>
    </row>
    <row r="17" spans="1:3" ht="18" customHeight="1" x14ac:dyDescent="0.25">
      <c r="B17" s="349" t="s">
        <v>320</v>
      </c>
      <c r="C17" s="349"/>
    </row>
    <row r="19" spans="1:3" ht="18" customHeight="1" x14ac:dyDescent="0.25">
      <c r="A19" s="4" t="s">
        <v>6</v>
      </c>
      <c r="B19" s="4" t="s">
        <v>7</v>
      </c>
    </row>
    <row r="20" spans="1:3" ht="18" customHeight="1" x14ac:dyDescent="0.25">
      <c r="B20" s="4" t="s">
        <v>8</v>
      </c>
    </row>
    <row r="21" spans="1:3" ht="18" customHeight="1" x14ac:dyDescent="0.25">
      <c r="B21" s="4" t="s">
        <v>9</v>
      </c>
    </row>
    <row r="22" spans="1:3" ht="18" customHeight="1" x14ac:dyDescent="0.25">
      <c r="B22" s="4"/>
    </row>
    <row r="23" spans="1:3" ht="18" customHeight="1" x14ac:dyDescent="0.25">
      <c r="A23" s="12" t="s">
        <v>16</v>
      </c>
      <c r="B23" s="88" t="s">
        <v>42</v>
      </c>
    </row>
    <row r="24" spans="1:3" ht="18" customHeight="1" x14ac:dyDescent="0.25">
      <c r="B24" s="88" t="s">
        <v>43</v>
      </c>
    </row>
    <row r="25" spans="1:3" ht="18" customHeight="1" x14ac:dyDescent="0.25">
      <c r="B25" s="237" t="s">
        <v>44</v>
      </c>
    </row>
    <row r="26" spans="1:3" ht="18" customHeight="1" x14ac:dyDescent="0.25">
      <c r="B26" s="237" t="s">
        <v>45</v>
      </c>
    </row>
    <row r="27" spans="1:3" ht="18" customHeight="1" x14ac:dyDescent="0.25">
      <c r="B27" s="237" t="s">
        <v>46</v>
      </c>
    </row>
    <row r="28" spans="1:3" ht="18" customHeight="1" x14ac:dyDescent="0.25">
      <c r="B28" s="237" t="s">
        <v>47</v>
      </c>
    </row>
    <row r="29" spans="1:3" ht="18" customHeight="1" x14ac:dyDescent="0.25">
      <c r="B29" s="237" t="s">
        <v>48</v>
      </c>
    </row>
    <row r="30" spans="1:3" ht="18" customHeight="1" x14ac:dyDescent="0.25">
      <c r="B30" s="361" t="s">
        <v>1561</v>
      </c>
    </row>
    <row r="31" spans="1:3" ht="18" customHeight="1" x14ac:dyDescent="0.25">
      <c r="B31" s="4"/>
    </row>
    <row r="32" spans="1:3" ht="18" customHeight="1" x14ac:dyDescent="0.25">
      <c r="A32" s="27" t="s">
        <v>10</v>
      </c>
      <c r="B32" s="349" t="s">
        <v>324</v>
      </c>
    </row>
    <row r="33" spans="1:2" ht="18" customHeight="1" x14ac:dyDescent="0.25">
      <c r="B33" s="88" t="s">
        <v>42</v>
      </c>
    </row>
    <row r="34" spans="1:2" ht="18" customHeight="1" x14ac:dyDescent="0.25">
      <c r="B34" s="88" t="s">
        <v>43</v>
      </c>
    </row>
    <row r="35" spans="1:2" ht="18" customHeight="1" x14ac:dyDescent="0.25">
      <c r="B35" s="88" t="s">
        <v>44</v>
      </c>
    </row>
    <row r="36" spans="1:2" ht="18" customHeight="1" x14ac:dyDescent="0.25">
      <c r="B36" s="88" t="s">
        <v>45</v>
      </c>
    </row>
    <row r="37" spans="1:2" ht="18" customHeight="1" x14ac:dyDescent="0.25">
      <c r="B37" s="88" t="s">
        <v>46</v>
      </c>
    </row>
    <row r="38" spans="1:2" ht="18" customHeight="1" x14ac:dyDescent="0.25">
      <c r="B38" s="88" t="s">
        <v>47</v>
      </c>
    </row>
    <row r="39" spans="1:2" ht="18" customHeight="1" x14ac:dyDescent="0.25">
      <c r="B39" s="88" t="s">
        <v>48</v>
      </c>
    </row>
    <row r="40" spans="1:2" ht="18" customHeight="1" x14ac:dyDescent="0.25">
      <c r="B40" s="133" t="s">
        <v>54</v>
      </c>
    </row>
    <row r="41" spans="1:2" ht="18" customHeight="1" x14ac:dyDescent="0.25">
      <c r="B41" s="4"/>
    </row>
    <row r="42" spans="1:2" ht="18" customHeight="1" x14ac:dyDescent="0.25">
      <c r="A42" s="133" t="s">
        <v>55</v>
      </c>
      <c r="B42" s="349" t="s">
        <v>325</v>
      </c>
    </row>
    <row r="43" spans="1:2" ht="18" customHeight="1" x14ac:dyDescent="0.25">
      <c r="A43" s="12"/>
      <c r="B43" s="349" t="s">
        <v>326</v>
      </c>
    </row>
    <row r="44" spans="1:2" ht="18" customHeight="1" x14ac:dyDescent="0.25">
      <c r="A44" s="12"/>
      <c r="B44" s="349" t="s">
        <v>327</v>
      </c>
    </row>
    <row r="46" spans="1:2" ht="18" customHeight="1" x14ac:dyDescent="0.25">
      <c r="A46" s="12" t="s">
        <v>17</v>
      </c>
      <c r="B46" s="349" t="s">
        <v>328</v>
      </c>
    </row>
    <row r="47" spans="1:2" ht="18" customHeight="1" x14ac:dyDescent="0.25">
      <c r="B47" s="349" t="s">
        <v>329</v>
      </c>
    </row>
    <row r="48" spans="1:2" ht="18" customHeight="1" x14ac:dyDescent="0.25">
      <c r="B48" s="349" t="s">
        <v>330</v>
      </c>
    </row>
    <row r="50" spans="1:3" ht="18" customHeight="1" x14ac:dyDescent="0.25">
      <c r="A50" s="27" t="s">
        <v>13</v>
      </c>
      <c r="B50" s="349" t="s">
        <v>485</v>
      </c>
      <c r="C50" s="5"/>
    </row>
    <row r="51" spans="1:3" ht="18" customHeight="1" x14ac:dyDescent="0.25">
      <c r="B51" s="349" t="s">
        <v>486</v>
      </c>
      <c r="C51" s="5"/>
    </row>
    <row r="52" spans="1:3" ht="18" customHeight="1" x14ac:dyDescent="0.25">
      <c r="B52" s="349" t="s">
        <v>487</v>
      </c>
      <c r="C52" s="5"/>
    </row>
    <row r="53" spans="1:3" ht="18" customHeight="1" x14ac:dyDescent="0.25">
      <c r="B53" s="349" t="s">
        <v>488</v>
      </c>
      <c r="C53" s="5"/>
    </row>
    <row r="54" spans="1:3" ht="18" customHeight="1" x14ac:dyDescent="0.25">
      <c r="B54" s="349" t="s">
        <v>489</v>
      </c>
      <c r="C54" s="5"/>
    </row>
    <row r="55" spans="1:3" ht="18" customHeight="1" x14ac:dyDescent="0.25">
      <c r="B55" s="349" t="s">
        <v>490</v>
      </c>
      <c r="C55" s="5"/>
    </row>
    <row r="56" spans="1:3" ht="18" customHeight="1" x14ac:dyDescent="0.25">
      <c r="B56" s="349" t="s">
        <v>491</v>
      </c>
      <c r="C56" s="11"/>
    </row>
    <row r="58" spans="1:3" ht="18" customHeight="1" x14ac:dyDescent="0.25">
      <c r="A58" s="33" t="s">
        <v>2</v>
      </c>
      <c r="B58" s="349" t="s">
        <v>331</v>
      </c>
    </row>
    <row r="59" spans="1:3" ht="18" customHeight="1" x14ac:dyDescent="0.25">
      <c r="B59" s="349" t="s">
        <v>332</v>
      </c>
    </row>
    <row r="61" spans="1:3" ht="18" customHeight="1" x14ac:dyDescent="0.25">
      <c r="A61" s="76" t="s">
        <v>37</v>
      </c>
      <c r="B61" s="76" t="s">
        <v>40</v>
      </c>
    </row>
    <row r="62" spans="1:3" ht="18" customHeight="1" x14ac:dyDescent="0.25">
      <c r="B62" s="76" t="s">
        <v>41</v>
      </c>
    </row>
    <row r="64" spans="1:3" ht="18" customHeight="1" x14ac:dyDescent="0.25">
      <c r="A64" s="109" t="s">
        <v>49</v>
      </c>
      <c r="B64" s="349" t="s">
        <v>485</v>
      </c>
    </row>
    <row r="65" spans="1:3" ht="18" customHeight="1" x14ac:dyDescent="0.25">
      <c r="B65" s="349" t="s">
        <v>492</v>
      </c>
    </row>
    <row r="66" spans="1:3" ht="18" customHeight="1" x14ac:dyDescent="0.25">
      <c r="B66" s="349" t="s">
        <v>488</v>
      </c>
    </row>
    <row r="67" spans="1:3" ht="18" customHeight="1" x14ac:dyDescent="0.25">
      <c r="B67" s="349" t="s">
        <v>491</v>
      </c>
    </row>
    <row r="69" spans="1:3" ht="18" customHeight="1" x14ac:dyDescent="0.25">
      <c r="A69" s="144" t="s">
        <v>56</v>
      </c>
      <c r="B69" s="349" t="s">
        <v>335</v>
      </c>
      <c r="C69" s="349"/>
    </row>
    <row r="70" spans="1:3" ht="18" customHeight="1" x14ac:dyDescent="0.25">
      <c r="A70" s="144"/>
      <c r="B70" s="380" t="s">
        <v>1578</v>
      </c>
      <c r="C70" s="349"/>
    </row>
    <row r="71" spans="1:3" ht="18" customHeight="1" x14ac:dyDescent="0.25">
      <c r="B71" s="349" t="s">
        <v>334</v>
      </c>
      <c r="C71" s="349"/>
    </row>
    <row r="72" spans="1:3" ht="18" customHeight="1" x14ac:dyDescent="0.25">
      <c r="B72" s="349" t="s">
        <v>337</v>
      </c>
      <c r="C72" s="349"/>
    </row>
    <row r="73" spans="1:3" ht="18" customHeight="1" x14ac:dyDescent="0.25">
      <c r="B73" s="349" t="s">
        <v>336</v>
      </c>
      <c r="C73" s="349"/>
    </row>
    <row r="74" spans="1:3" ht="18" customHeight="1" x14ac:dyDescent="0.25">
      <c r="A74" s="144"/>
      <c r="B74" s="349" t="s">
        <v>338</v>
      </c>
      <c r="C74" s="349"/>
    </row>
    <row r="75" spans="1:3" ht="18" customHeight="1" x14ac:dyDescent="0.25">
      <c r="B75" s="349" t="s">
        <v>339</v>
      </c>
      <c r="C75" s="349"/>
    </row>
    <row r="76" spans="1:3" ht="18" customHeight="1" x14ac:dyDescent="0.25">
      <c r="B76" s="349" t="s">
        <v>333</v>
      </c>
      <c r="C76" s="349"/>
    </row>
    <row r="78" spans="1:3" ht="18" customHeight="1" x14ac:dyDescent="0.25">
      <c r="A78" s="222" t="s">
        <v>77</v>
      </c>
      <c r="B78" s="349" t="s">
        <v>340</v>
      </c>
      <c r="C78" s="349"/>
    </row>
    <row r="79" spans="1:3" ht="18" customHeight="1" x14ac:dyDescent="0.25">
      <c r="A79" s="222"/>
      <c r="B79" s="349" t="s">
        <v>342</v>
      </c>
      <c r="C79" s="349"/>
    </row>
    <row r="80" spans="1:3" ht="18" customHeight="1" x14ac:dyDescent="0.25">
      <c r="B80" s="349" t="s">
        <v>351</v>
      </c>
      <c r="C80" s="349"/>
    </row>
    <row r="81" spans="1:3" ht="18" customHeight="1" x14ac:dyDescent="0.25">
      <c r="B81" s="349" t="s">
        <v>343</v>
      </c>
      <c r="C81" s="349"/>
    </row>
    <row r="82" spans="1:3" ht="18" customHeight="1" x14ac:dyDescent="0.25">
      <c r="B82" s="349" t="s">
        <v>346</v>
      </c>
      <c r="C82" s="349"/>
    </row>
    <row r="83" spans="1:3" ht="18" customHeight="1" x14ac:dyDescent="0.25">
      <c r="B83" s="349" t="s">
        <v>347</v>
      </c>
      <c r="C83" s="349"/>
    </row>
    <row r="84" spans="1:3" ht="18" customHeight="1" x14ac:dyDescent="0.25">
      <c r="B84" s="349" t="s">
        <v>348</v>
      </c>
      <c r="C84" s="349"/>
    </row>
    <row r="85" spans="1:3" ht="18" customHeight="1" x14ac:dyDescent="0.25">
      <c r="B85" s="349" t="s">
        <v>341</v>
      </c>
      <c r="C85" s="349"/>
    </row>
    <row r="86" spans="1:3" ht="18" customHeight="1" x14ac:dyDescent="0.25">
      <c r="B86" s="349" t="s">
        <v>349</v>
      </c>
      <c r="C86" s="349"/>
    </row>
    <row r="87" spans="1:3" ht="18" customHeight="1" x14ac:dyDescent="0.25">
      <c r="B87" s="349" t="s">
        <v>345</v>
      </c>
      <c r="C87" s="349"/>
    </row>
    <row r="88" spans="1:3" ht="18" customHeight="1" x14ac:dyDescent="0.25">
      <c r="B88" s="349" t="s">
        <v>344</v>
      </c>
      <c r="C88" s="349"/>
    </row>
    <row r="89" spans="1:3" ht="18" customHeight="1" x14ac:dyDescent="0.25">
      <c r="B89" s="349" t="s">
        <v>350</v>
      </c>
      <c r="C89" s="349"/>
    </row>
    <row r="90" spans="1:3" ht="18" customHeight="1" x14ac:dyDescent="0.25">
      <c r="B90" s="349" t="s">
        <v>352</v>
      </c>
    </row>
    <row r="92" spans="1:3" ht="18" customHeight="1" x14ac:dyDescent="0.25">
      <c r="A92" s="246" t="s">
        <v>104</v>
      </c>
      <c r="B92" s="358" t="s">
        <v>1555</v>
      </c>
    </row>
    <row r="93" spans="1:3" ht="18" customHeight="1" x14ac:dyDescent="0.25">
      <c r="B93" s="358" t="s">
        <v>1556</v>
      </c>
    </row>
    <row r="94" spans="1:3" ht="18" customHeight="1" x14ac:dyDescent="0.25">
      <c r="B94" s="358" t="s">
        <v>1557</v>
      </c>
    </row>
    <row r="96" spans="1:3" ht="18" customHeight="1" x14ac:dyDescent="0.25">
      <c r="A96" s="246" t="s">
        <v>107</v>
      </c>
      <c r="B96" s="358" t="s">
        <v>1550</v>
      </c>
    </row>
    <row r="97" spans="1:2" ht="18" customHeight="1" x14ac:dyDescent="0.25">
      <c r="B97" s="358" t="s">
        <v>1551</v>
      </c>
    </row>
    <row r="99" spans="1:2" ht="18" customHeight="1" x14ac:dyDescent="0.25">
      <c r="A99" s="358" t="s">
        <v>1552</v>
      </c>
      <c r="B99" s="358" t="s">
        <v>1553</v>
      </c>
    </row>
    <row r="100" spans="1:2" ht="18" customHeight="1" x14ac:dyDescent="0.25">
      <c r="B100" s="358" t="s">
        <v>1554</v>
      </c>
    </row>
    <row r="102" spans="1:2" ht="18" customHeight="1" x14ac:dyDescent="0.25">
      <c r="A102" s="404" t="s">
        <v>1600</v>
      </c>
      <c r="B102"/>
    </row>
    <row r="103" spans="1:2" ht="18" customHeight="1" x14ac:dyDescent="0.25">
      <c r="B103" t="s">
        <v>1601</v>
      </c>
    </row>
    <row r="104" spans="1:2" ht="18" customHeight="1" x14ac:dyDescent="0.25">
      <c r="B104" t="s">
        <v>1619</v>
      </c>
    </row>
    <row r="105" spans="1:2" ht="18" customHeight="1" x14ac:dyDescent="0.25">
      <c r="B105" t="s">
        <v>1608</v>
      </c>
    </row>
    <row r="106" spans="1:2" ht="18" customHeight="1" x14ac:dyDescent="0.25">
      <c r="B106" t="s">
        <v>1620</v>
      </c>
    </row>
    <row r="107" spans="1:2" ht="18" customHeight="1" x14ac:dyDescent="0.25">
      <c r="B107" t="s">
        <v>1621</v>
      </c>
    </row>
    <row r="108" spans="1:2" ht="18" customHeight="1" x14ac:dyDescent="0.25">
      <c r="B108" t="s">
        <v>1622</v>
      </c>
    </row>
    <row r="109" spans="1:2" ht="18" customHeight="1" x14ac:dyDescent="0.25">
      <c r="B109"/>
    </row>
    <row r="110" spans="1:2" ht="18" customHeight="1" x14ac:dyDescent="0.25">
      <c r="B110" t="s">
        <v>1623</v>
      </c>
    </row>
    <row r="111" spans="1:2" ht="18" customHeight="1" x14ac:dyDescent="0.25">
      <c r="B111" t="s">
        <v>1624</v>
      </c>
    </row>
    <row r="112" spans="1:2" ht="18" customHeight="1" x14ac:dyDescent="0.25">
      <c r="B112" t="s">
        <v>1625</v>
      </c>
    </row>
    <row r="113" spans="2:2" ht="18" customHeight="1" x14ac:dyDescent="0.25">
      <c r="B113" t="s">
        <v>1626</v>
      </c>
    </row>
    <row r="114" spans="2:2" ht="18" customHeight="1" x14ac:dyDescent="0.25">
      <c r="B114" t="s">
        <v>1627</v>
      </c>
    </row>
    <row r="115" spans="2:2" ht="18" customHeight="1" x14ac:dyDescent="0.25">
      <c r="B115" t="s">
        <v>1602</v>
      </c>
    </row>
    <row r="116" spans="2:2" ht="18" customHeight="1" x14ac:dyDescent="0.25">
      <c r="B116" t="s">
        <v>1628</v>
      </c>
    </row>
    <row r="117" spans="2:2" ht="18" customHeight="1" x14ac:dyDescent="0.25">
      <c r="B117" t="s">
        <v>1629</v>
      </c>
    </row>
    <row r="118" spans="2:2" ht="18" customHeight="1" x14ac:dyDescent="0.25">
      <c r="B118" t="s">
        <v>1630</v>
      </c>
    </row>
    <row r="119" spans="2:2" ht="18" customHeight="1" x14ac:dyDescent="0.25">
      <c r="B119" t="s">
        <v>1631</v>
      </c>
    </row>
    <row r="120" spans="2:2" ht="18" customHeight="1" x14ac:dyDescent="0.25">
      <c r="B120" t="s">
        <v>1632</v>
      </c>
    </row>
    <row r="121" spans="2:2" ht="18" customHeight="1" x14ac:dyDescent="0.25">
      <c r="B121" t="s">
        <v>1633</v>
      </c>
    </row>
    <row r="122" spans="2:2" ht="18" customHeight="1" x14ac:dyDescent="0.25">
      <c r="B122" t="s">
        <v>1634</v>
      </c>
    </row>
    <row r="123" spans="2:2" ht="18" customHeight="1" x14ac:dyDescent="0.25">
      <c r="B123" t="s">
        <v>1635</v>
      </c>
    </row>
    <row r="124" spans="2:2" ht="18" customHeight="1" x14ac:dyDescent="0.25">
      <c r="B124" s="1" t="s">
        <v>1604</v>
      </c>
    </row>
    <row r="125" spans="2:2" ht="18" customHeight="1" x14ac:dyDescent="0.25">
      <c r="B125" s="1" t="s">
        <v>1636</v>
      </c>
    </row>
    <row r="126" spans="2:2" ht="18" customHeight="1" x14ac:dyDescent="0.25">
      <c r="B126" s="1" t="s">
        <v>1637</v>
      </c>
    </row>
    <row r="127" spans="2:2" ht="18" customHeight="1" x14ac:dyDescent="0.25">
      <c r="B127" s="1" t="s">
        <v>1638</v>
      </c>
    </row>
    <row r="128" spans="2:2" ht="18" customHeight="1" x14ac:dyDescent="0.25">
      <c r="B128" s="1" t="s">
        <v>1639</v>
      </c>
    </row>
    <row r="129" spans="2:2" ht="18" customHeight="1" x14ac:dyDescent="0.25">
      <c r="B129" s="1" t="s">
        <v>1640</v>
      </c>
    </row>
    <row r="130" spans="2:2" ht="18" customHeight="1" x14ac:dyDescent="0.25">
      <c r="B130" s="1" t="s">
        <v>1641</v>
      </c>
    </row>
    <row r="131" spans="2:2" ht="18" customHeight="1" x14ac:dyDescent="0.25">
      <c r="B131" s="1" t="s">
        <v>1642</v>
      </c>
    </row>
    <row r="132" spans="2:2" ht="18" customHeight="1" x14ac:dyDescent="0.25">
      <c r="B132" s="1" t="s">
        <v>1643</v>
      </c>
    </row>
    <row r="133" spans="2:2" ht="18" customHeight="1" x14ac:dyDescent="0.25">
      <c r="B133" s="1" t="s">
        <v>1605</v>
      </c>
    </row>
    <row r="134" spans="2:2" ht="18" customHeight="1" x14ac:dyDescent="0.25">
      <c r="B134" s="1" t="s">
        <v>1644</v>
      </c>
    </row>
    <row r="135" spans="2:2" ht="18" customHeight="1" x14ac:dyDescent="0.25">
      <c r="B135" s="1" t="s">
        <v>1645</v>
      </c>
    </row>
    <row r="136" spans="2:2" ht="18" customHeight="1" x14ac:dyDescent="0.25">
      <c r="B136" s="1" t="s">
        <v>1606</v>
      </c>
    </row>
    <row r="137" spans="2:2" ht="18" customHeight="1" x14ac:dyDescent="0.25">
      <c r="B137" s="1" t="s">
        <v>1646</v>
      </c>
    </row>
    <row r="138" spans="2:2" ht="18" customHeight="1" x14ac:dyDescent="0.25">
      <c r="B138" s="1" t="s">
        <v>1647</v>
      </c>
    </row>
    <row r="139" spans="2:2" ht="18" customHeight="1" x14ac:dyDescent="0.25">
      <c r="B139" s="1" t="s">
        <v>1648</v>
      </c>
    </row>
    <row r="140" spans="2:2" ht="18" customHeight="1" x14ac:dyDescent="0.25">
      <c r="B140" s="1" t="s">
        <v>1649</v>
      </c>
    </row>
    <row r="141" spans="2:2" ht="18" customHeight="1" x14ac:dyDescent="0.25">
      <c r="B141" s="1" t="s">
        <v>1650</v>
      </c>
    </row>
    <row r="142" spans="2:2" ht="18" customHeight="1" x14ac:dyDescent="0.25">
      <c r="B142" s="1" t="s">
        <v>1651</v>
      </c>
    </row>
    <row r="143" spans="2:2" ht="18" customHeight="1" x14ac:dyDescent="0.25">
      <c r="B143" s="1" t="s">
        <v>1652</v>
      </c>
    </row>
    <row r="144" spans="2:2" ht="18" customHeight="1" x14ac:dyDescent="0.25">
      <c r="B144" s="1" t="s">
        <v>1653</v>
      </c>
    </row>
    <row r="145" spans="2:2" ht="18" customHeight="1" x14ac:dyDescent="0.25">
      <c r="B145" s="1" t="s">
        <v>1654</v>
      </c>
    </row>
    <row r="147" spans="2:2" ht="18" customHeight="1" x14ac:dyDescent="0.25">
      <c r="B147" s="1" t="s">
        <v>1655</v>
      </c>
    </row>
    <row r="148" spans="2:2" ht="18" customHeight="1" x14ac:dyDescent="0.25">
      <c r="B148" s="1" t="s">
        <v>1656</v>
      </c>
    </row>
    <row r="149" spans="2:2" ht="18" customHeight="1" x14ac:dyDescent="0.25">
      <c r="B149" s="1" t="s">
        <v>1657</v>
      </c>
    </row>
    <row r="150" spans="2:2" ht="18" customHeight="1" x14ac:dyDescent="0.25">
      <c r="B150" s="1" t="s">
        <v>1658</v>
      </c>
    </row>
    <row r="151" spans="2:2" ht="18" customHeight="1" x14ac:dyDescent="0.25">
      <c r="B151" s="1" t="s">
        <v>1659</v>
      </c>
    </row>
    <row r="152" spans="2:2" ht="18" customHeight="1" x14ac:dyDescent="0.25">
      <c r="B152" s="1" t="s">
        <v>1660</v>
      </c>
    </row>
    <row r="153" spans="2:2" ht="18" customHeight="1" x14ac:dyDescent="0.25">
      <c r="B153" s="1" t="s">
        <v>1661</v>
      </c>
    </row>
    <row r="154" spans="2:2" ht="18" customHeight="1" x14ac:dyDescent="0.25">
      <c r="B154" s="1" t="s">
        <v>1662</v>
      </c>
    </row>
    <row r="155" spans="2:2" ht="18" customHeight="1" x14ac:dyDescent="0.25">
      <c r="B155" s="1" t="s">
        <v>1663</v>
      </c>
    </row>
    <row r="156" spans="2:2" ht="18" customHeight="1" x14ac:dyDescent="0.25">
      <c r="B156" s="1" t="s">
        <v>1664</v>
      </c>
    </row>
    <row r="157" spans="2:2" ht="18" customHeight="1" x14ac:dyDescent="0.25">
      <c r="B157" s="1" t="s">
        <v>1665</v>
      </c>
    </row>
    <row r="158" spans="2:2" ht="18" customHeight="1" x14ac:dyDescent="0.25">
      <c r="B158" s="1" t="s">
        <v>1666</v>
      </c>
    </row>
    <row r="159" spans="2:2" ht="18" customHeight="1" x14ac:dyDescent="0.25">
      <c r="B159" s="1" t="s">
        <v>1667</v>
      </c>
    </row>
    <row r="160" spans="2:2" ht="18" customHeight="1" x14ac:dyDescent="0.25">
      <c r="B160" s="1" t="s">
        <v>1668</v>
      </c>
    </row>
    <row r="161" spans="2:2" ht="18" customHeight="1" x14ac:dyDescent="0.25">
      <c r="B161" s="1" t="s">
        <v>1669</v>
      </c>
    </row>
    <row r="162" spans="2:2" ht="18" customHeight="1" x14ac:dyDescent="0.25">
      <c r="B162" s="1" t="s">
        <v>1670</v>
      </c>
    </row>
    <row r="163" spans="2:2" ht="18" customHeight="1" x14ac:dyDescent="0.25">
      <c r="B163" s="1" t="s">
        <v>1671</v>
      </c>
    </row>
    <row r="164" spans="2:2" ht="18" customHeight="1" x14ac:dyDescent="0.25">
      <c r="B164" s="1" t="s">
        <v>1672</v>
      </c>
    </row>
    <row r="165" spans="2:2" ht="18" customHeight="1" x14ac:dyDescent="0.25">
      <c r="B165" s="1" t="s">
        <v>1673</v>
      </c>
    </row>
    <row r="166" spans="2:2" ht="18" customHeight="1" x14ac:dyDescent="0.25">
      <c r="B166" s="1" t="s">
        <v>1674</v>
      </c>
    </row>
    <row r="167" spans="2:2" ht="18" customHeight="1" x14ac:dyDescent="0.25">
      <c r="B167" s="1" t="s">
        <v>1675</v>
      </c>
    </row>
    <row r="168" spans="2:2" ht="18" customHeight="1" x14ac:dyDescent="0.25">
      <c r="B168" s="1" t="s">
        <v>1676</v>
      </c>
    </row>
    <row r="169" spans="2:2" ht="18" customHeight="1" x14ac:dyDescent="0.25">
      <c r="B169" s="1" t="s">
        <v>1677</v>
      </c>
    </row>
    <row r="170" spans="2:2" ht="18" customHeight="1" x14ac:dyDescent="0.25">
      <c r="B170" s="1" t="s">
        <v>1678</v>
      </c>
    </row>
    <row r="171" spans="2:2" ht="18" customHeight="1" x14ac:dyDescent="0.25">
      <c r="B171" s="1" t="s">
        <v>1679</v>
      </c>
    </row>
    <row r="172" spans="2:2" ht="18" customHeight="1" x14ac:dyDescent="0.25">
      <c r="B172" s="1" t="s">
        <v>1680</v>
      </c>
    </row>
    <row r="173" spans="2:2" ht="18" customHeight="1" x14ac:dyDescent="0.25">
      <c r="B173" s="1" t="s">
        <v>1681</v>
      </c>
    </row>
    <row r="174" spans="2:2" ht="18" customHeight="1" x14ac:dyDescent="0.25">
      <c r="B174" s="1" t="s">
        <v>1682</v>
      </c>
    </row>
    <row r="175" spans="2:2" ht="18" customHeight="1" x14ac:dyDescent="0.25">
      <c r="B175" s="1" t="s">
        <v>1683</v>
      </c>
    </row>
    <row r="176" spans="2:2" ht="18" customHeight="1" x14ac:dyDescent="0.25">
      <c r="B176" s="1" t="s">
        <v>1684</v>
      </c>
    </row>
    <row r="177" spans="2:2" ht="18" customHeight="1" x14ac:dyDescent="0.25">
      <c r="B177" s="1" t="s">
        <v>1603</v>
      </c>
    </row>
    <row r="178" spans="2:2" ht="18" customHeight="1" x14ac:dyDescent="0.25">
      <c r="B178" s="1" t="s">
        <v>1685</v>
      </c>
    </row>
    <row r="179" spans="2:2" ht="18" customHeight="1" x14ac:dyDescent="0.25">
      <c r="B179" s="1" t="s">
        <v>1686</v>
      </c>
    </row>
    <row r="180" spans="2:2" ht="18" customHeight="1" x14ac:dyDescent="0.25">
      <c r="B180" s="1" t="s">
        <v>1687</v>
      </c>
    </row>
    <row r="181" spans="2:2" ht="18" customHeight="1" x14ac:dyDescent="0.25">
      <c r="B181" s="1" t="s">
        <v>1688</v>
      </c>
    </row>
    <row r="182" spans="2:2" ht="18" customHeight="1" x14ac:dyDescent="0.25">
      <c r="B182" s="1" t="s">
        <v>1689</v>
      </c>
    </row>
    <row r="183" spans="2:2" ht="18" customHeight="1" x14ac:dyDescent="0.25">
      <c r="B183" s="1" t="s">
        <v>1690</v>
      </c>
    </row>
    <row r="184" spans="2:2" ht="18" customHeight="1" x14ac:dyDescent="0.25">
      <c r="B184" s="1" t="s">
        <v>1691</v>
      </c>
    </row>
    <row r="185" spans="2:2" ht="18" customHeight="1" x14ac:dyDescent="0.25">
      <c r="B185" s="1" t="s">
        <v>1692</v>
      </c>
    </row>
    <row r="186" spans="2:2" ht="18" customHeight="1" x14ac:dyDescent="0.25">
      <c r="B186" s="1" t="s">
        <v>1693</v>
      </c>
    </row>
    <row r="187" spans="2:2" ht="18" customHeight="1" x14ac:dyDescent="0.25">
      <c r="B187" s="1" t="s">
        <v>1694</v>
      </c>
    </row>
    <row r="188" spans="2:2" ht="18" customHeight="1" x14ac:dyDescent="0.25">
      <c r="B188" s="1" t="s">
        <v>1695</v>
      </c>
    </row>
    <row r="189" spans="2:2" ht="18" customHeight="1" x14ac:dyDescent="0.25">
      <c r="B189" s="1" t="s">
        <v>1696</v>
      </c>
    </row>
    <row r="190" spans="2:2" ht="18" customHeight="1" x14ac:dyDescent="0.25">
      <c r="B190" s="1" t="s">
        <v>1697</v>
      </c>
    </row>
    <row r="191" spans="2:2" ht="18" customHeight="1" x14ac:dyDescent="0.25">
      <c r="B191" s="1" t="s">
        <v>1698</v>
      </c>
    </row>
    <row r="192" spans="2:2" ht="18" customHeight="1" x14ac:dyDescent="0.25">
      <c r="B192" s="1" t="s">
        <v>1699</v>
      </c>
    </row>
    <row r="193" spans="2:2" ht="18" customHeight="1" x14ac:dyDescent="0.25">
      <c r="B193" s="1" t="s">
        <v>1700</v>
      </c>
    </row>
    <row r="194" spans="2:2" ht="18" customHeight="1" x14ac:dyDescent="0.25">
      <c r="B194" s="1" t="s">
        <v>1701</v>
      </c>
    </row>
    <row r="195" spans="2:2" ht="18" customHeight="1" x14ac:dyDescent="0.25">
      <c r="B195" s="1" t="s">
        <v>1702</v>
      </c>
    </row>
    <row r="196" spans="2:2" ht="18" customHeight="1" x14ac:dyDescent="0.25">
      <c r="B196" s="1" t="s">
        <v>1703</v>
      </c>
    </row>
    <row r="197" spans="2:2" ht="18" customHeight="1" x14ac:dyDescent="0.25">
      <c r="B197" s="1" t="s">
        <v>1704</v>
      </c>
    </row>
    <row r="198" spans="2:2" ht="18" customHeight="1" x14ac:dyDescent="0.25">
      <c r="B198" s="1" t="s">
        <v>1705</v>
      </c>
    </row>
    <row r="199" spans="2:2" ht="18" customHeight="1" x14ac:dyDescent="0.25">
      <c r="B199" s="1" t="s">
        <v>1706</v>
      </c>
    </row>
    <row r="200" spans="2:2" ht="18" customHeight="1" x14ac:dyDescent="0.25">
      <c r="B200" s="1" t="s">
        <v>1707</v>
      </c>
    </row>
    <row r="201" spans="2:2" ht="18" customHeight="1" x14ac:dyDescent="0.25">
      <c r="B201" s="1" t="s">
        <v>1708</v>
      </c>
    </row>
    <row r="202" spans="2:2" ht="18" customHeight="1" x14ac:dyDescent="0.25">
      <c r="B202" s="1" t="s">
        <v>1709</v>
      </c>
    </row>
    <row r="203" spans="2:2" ht="18" customHeight="1" x14ac:dyDescent="0.25">
      <c r="B203" s="1" t="s">
        <v>1710</v>
      </c>
    </row>
    <row r="204" spans="2:2" ht="18" customHeight="1" x14ac:dyDescent="0.25">
      <c r="B204" s="1" t="s">
        <v>1711</v>
      </c>
    </row>
    <row r="205" spans="2:2" ht="18" customHeight="1" x14ac:dyDescent="0.25">
      <c r="B205" s="1" t="s">
        <v>1712</v>
      </c>
    </row>
    <row r="206" spans="2:2" ht="18" customHeight="1" x14ac:dyDescent="0.25">
      <c r="B206" s="1" t="s">
        <v>1713</v>
      </c>
    </row>
    <row r="207" spans="2:2" ht="18" customHeight="1" x14ac:dyDescent="0.25">
      <c r="B207" s="1" t="s">
        <v>1714</v>
      </c>
    </row>
    <row r="208" spans="2:2" ht="18" customHeight="1" x14ac:dyDescent="0.25">
      <c r="B208" s="1" t="s">
        <v>1715</v>
      </c>
    </row>
    <row r="209" spans="2:2" ht="18" customHeight="1" x14ac:dyDescent="0.25">
      <c r="B209" s="1" t="s">
        <v>1716</v>
      </c>
    </row>
    <row r="210" spans="2:2" ht="18" customHeight="1" x14ac:dyDescent="0.25">
      <c r="B210" s="1" t="s">
        <v>1717</v>
      </c>
    </row>
    <row r="211" spans="2:2" ht="18" customHeight="1" x14ac:dyDescent="0.25">
      <c r="B211" s="1" t="s">
        <v>1718</v>
      </c>
    </row>
    <row r="212" spans="2:2" ht="18" customHeight="1" x14ac:dyDescent="0.25">
      <c r="B212" s="1" t="s">
        <v>1719</v>
      </c>
    </row>
    <row r="213" spans="2:2" ht="18" customHeight="1" x14ac:dyDescent="0.25">
      <c r="B213" s="1" t="s">
        <v>1720</v>
      </c>
    </row>
    <row r="214" spans="2:2" ht="18" customHeight="1" x14ac:dyDescent="0.25">
      <c r="B214" s="1" t="s">
        <v>1721</v>
      </c>
    </row>
    <row r="215" spans="2:2" ht="18" customHeight="1" x14ac:dyDescent="0.25">
      <c r="B215" s="1" t="s">
        <v>1722</v>
      </c>
    </row>
    <row r="216" spans="2:2" ht="18" customHeight="1" x14ac:dyDescent="0.25">
      <c r="B216" s="1" t="s">
        <v>1723</v>
      </c>
    </row>
    <row r="217" spans="2:2" ht="18" customHeight="1" x14ac:dyDescent="0.25">
      <c r="B217" s="1" t="s">
        <v>1724</v>
      </c>
    </row>
    <row r="218" spans="2:2" ht="18" customHeight="1" x14ac:dyDescent="0.25">
      <c r="B218" s="1" t="s">
        <v>1725</v>
      </c>
    </row>
    <row r="219" spans="2:2" ht="18" customHeight="1" x14ac:dyDescent="0.25">
      <c r="B219" s="1" t="s">
        <v>1726</v>
      </c>
    </row>
    <row r="220" spans="2:2" ht="18" customHeight="1" x14ac:dyDescent="0.25">
      <c r="B220" s="1" t="s">
        <v>1727</v>
      </c>
    </row>
    <row r="221" spans="2:2" ht="18" customHeight="1" x14ac:dyDescent="0.25">
      <c r="B221" s="1" t="s">
        <v>1728</v>
      </c>
    </row>
    <row r="222" spans="2:2" ht="18" customHeight="1" x14ac:dyDescent="0.25">
      <c r="B222" s="1" t="s">
        <v>1729</v>
      </c>
    </row>
    <row r="223" spans="2:2" ht="18" customHeight="1" x14ac:dyDescent="0.25">
      <c r="B223" s="1" t="s">
        <v>1730</v>
      </c>
    </row>
    <row r="224" spans="2:2" ht="18" customHeight="1" x14ac:dyDescent="0.25">
      <c r="B224" s="1" t="s">
        <v>1731</v>
      </c>
    </row>
    <row r="225" spans="2:2" ht="18" customHeight="1" x14ac:dyDescent="0.25">
      <c r="B225" s="1" t="s">
        <v>1732</v>
      </c>
    </row>
    <row r="226" spans="2:2" ht="18" customHeight="1" x14ac:dyDescent="0.25">
      <c r="B226" s="1" t="s">
        <v>1733</v>
      </c>
    </row>
    <row r="227" spans="2:2" ht="18" customHeight="1" x14ac:dyDescent="0.25">
      <c r="B227" s="1" t="s">
        <v>1734</v>
      </c>
    </row>
    <row r="228" spans="2:2" ht="18" customHeight="1" x14ac:dyDescent="0.25">
      <c r="B228" s="1" t="s">
        <v>1735</v>
      </c>
    </row>
    <row r="229" spans="2:2" ht="18" customHeight="1" x14ac:dyDescent="0.25">
      <c r="B229" s="1" t="s">
        <v>1736</v>
      </c>
    </row>
    <row r="230" spans="2:2" ht="18" customHeight="1" x14ac:dyDescent="0.25">
      <c r="B230" s="1" t="s">
        <v>1737</v>
      </c>
    </row>
    <row r="231" spans="2:2" ht="18" customHeight="1" x14ac:dyDescent="0.25">
      <c r="B231" s="1" t="s">
        <v>1738</v>
      </c>
    </row>
    <row r="232" spans="2:2" ht="18" customHeight="1" x14ac:dyDescent="0.25">
      <c r="B232" s="1" t="s">
        <v>1607</v>
      </c>
    </row>
    <row r="233" spans="2:2" ht="18" customHeight="1" x14ac:dyDescent="0.25">
      <c r="B233" s="1" t="s">
        <v>1739</v>
      </c>
    </row>
    <row r="234" spans="2:2" ht="18" customHeight="1" x14ac:dyDescent="0.25">
      <c r="B234" s="1" t="s">
        <v>1740</v>
      </c>
    </row>
    <row r="235" spans="2:2" ht="18" customHeight="1" x14ac:dyDescent="0.25">
      <c r="B235" s="1" t="s">
        <v>1741</v>
      </c>
    </row>
    <row r="236" spans="2:2" ht="18" customHeight="1" x14ac:dyDescent="0.25">
      <c r="B236" s="1" t="s">
        <v>1742</v>
      </c>
    </row>
    <row r="237" spans="2:2" ht="18" customHeight="1" x14ac:dyDescent="0.25">
      <c r="B237" s="1" t="s">
        <v>1743</v>
      </c>
    </row>
    <row r="238" spans="2:2" ht="18" customHeight="1" x14ac:dyDescent="0.25">
      <c r="B238" s="1" t="s">
        <v>1744</v>
      </c>
    </row>
    <row r="239" spans="2:2" ht="18" customHeight="1" x14ac:dyDescent="0.25">
      <c r="B239" s="1" t="s">
        <v>1745</v>
      </c>
    </row>
    <row r="240" spans="2:2" ht="18" customHeight="1" x14ac:dyDescent="0.25">
      <c r="B240" s="1" t="s">
        <v>1746</v>
      </c>
    </row>
    <row r="241" spans="2:2" ht="18" customHeight="1" x14ac:dyDescent="0.25">
      <c r="B241" s="1" t="s">
        <v>1747</v>
      </c>
    </row>
    <row r="242" spans="2:2" ht="18" customHeight="1" x14ac:dyDescent="0.25">
      <c r="B242" s="1" t="s">
        <v>1748</v>
      </c>
    </row>
    <row r="243" spans="2:2" ht="18" customHeight="1" x14ac:dyDescent="0.25">
      <c r="B243" s="1" t="s">
        <v>1749</v>
      </c>
    </row>
    <row r="244" spans="2:2" ht="18" customHeight="1" x14ac:dyDescent="0.25">
      <c r="B244" s="1" t="s">
        <v>1750</v>
      </c>
    </row>
    <row r="245" spans="2:2" ht="18" customHeight="1" x14ac:dyDescent="0.25">
      <c r="B245" s="1" t="s">
        <v>1751</v>
      </c>
    </row>
    <row r="246" spans="2:2" ht="18" customHeight="1" x14ac:dyDescent="0.25">
      <c r="B246" s="1" t="s">
        <v>1752</v>
      </c>
    </row>
    <row r="247" spans="2:2" ht="18" customHeight="1" x14ac:dyDescent="0.25">
      <c r="B247" s="1" t="s">
        <v>1753</v>
      </c>
    </row>
    <row r="248" spans="2:2" ht="18" customHeight="1" x14ac:dyDescent="0.25">
      <c r="B248" s="1" t="s">
        <v>1754</v>
      </c>
    </row>
    <row r="249" spans="2:2" ht="18" customHeight="1" x14ac:dyDescent="0.25">
      <c r="B249" s="1" t="s">
        <v>1755</v>
      </c>
    </row>
    <row r="250" spans="2:2" ht="18" customHeight="1" x14ac:dyDescent="0.25">
      <c r="B250" s="1" t="s">
        <v>1756</v>
      </c>
    </row>
    <row r="251" spans="2:2" ht="18" customHeight="1" x14ac:dyDescent="0.25">
      <c r="B251" s="1" t="s">
        <v>1757</v>
      </c>
    </row>
    <row r="252" spans="2:2" ht="18" customHeight="1" x14ac:dyDescent="0.25">
      <c r="B252" s="1" t="s">
        <v>1758</v>
      </c>
    </row>
    <row r="253" spans="2:2" ht="18" customHeight="1" x14ac:dyDescent="0.25">
      <c r="B253" s="1" t="s">
        <v>1759</v>
      </c>
    </row>
    <row r="254" spans="2:2" ht="18" customHeight="1" x14ac:dyDescent="0.25">
      <c r="B254" s="1" t="s">
        <v>1760</v>
      </c>
    </row>
    <row r="255" spans="2:2" ht="18" customHeight="1" x14ac:dyDescent="0.25">
      <c r="B255" s="1" t="s">
        <v>1761</v>
      </c>
    </row>
    <row r="256" spans="2:2" ht="18" customHeight="1" x14ac:dyDescent="0.25">
      <c r="B256" s="1" t="s">
        <v>1762</v>
      </c>
    </row>
    <row r="257" spans="2:2" ht="18" customHeight="1" x14ac:dyDescent="0.25">
      <c r="B257" s="1" t="s">
        <v>1763</v>
      </c>
    </row>
    <row r="258" spans="2:2" ht="18" customHeight="1" x14ac:dyDescent="0.25">
      <c r="B258" s="1" t="s">
        <v>1764</v>
      </c>
    </row>
  </sheetData>
  <sheetProtection algorithmName="SHA-512" hashValue="qu3dhw2lXpokSMPxH2EXNkAWeJo9dx4tzqYJa4mLZZnmbD3IvUadlbevdW4/+i5A4WJQUA4dHzOlbvP/HnXAZw==" saltValue="Cs45Oq9a6C+/WgXrBzEJ0Q=="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6"/>
  <sheetViews>
    <sheetView showGridLines="0" zoomScaleNormal="100" workbookViewId="0"/>
  </sheetViews>
  <sheetFormatPr baseColWidth="10" defaultColWidth="11.42578125" defaultRowHeight="11.25" x14ac:dyDescent="0.25"/>
  <cols>
    <col min="1" max="1" width="1.7109375" style="6" customWidth="1"/>
    <col min="2" max="2" width="33.7109375" style="6" customWidth="1"/>
    <col min="3" max="4" width="1.7109375" style="6" customWidth="1"/>
    <col min="5" max="5" width="22.7109375" style="6" customWidth="1"/>
    <col min="6" max="6" width="1.7109375" style="6" customWidth="1"/>
    <col min="7" max="7" width="12.7109375" style="6" customWidth="1"/>
    <col min="8" max="8" width="1.7109375" style="6" customWidth="1"/>
    <col min="9" max="9" width="12.7109375" style="6" customWidth="1"/>
    <col min="10" max="10" width="1.7109375" style="6" customWidth="1"/>
    <col min="11" max="11" width="15.7109375" style="6" customWidth="1"/>
    <col min="12" max="12" width="1.7109375" style="91" customWidth="1"/>
    <col min="13" max="13" width="1.7109375" style="9" customWidth="1"/>
    <col min="14" max="15" width="10.7109375" style="91" hidden="1" customWidth="1"/>
    <col min="16" max="16" width="11.42578125" style="91"/>
    <col min="17" max="16384" width="11.42578125" style="6"/>
  </cols>
  <sheetData>
    <row r="1" spans="1:23" s="91" customFormat="1" ht="9.9499999999999993" customHeight="1" x14ac:dyDescent="0.25">
      <c r="A1" s="13"/>
      <c r="B1" s="14"/>
      <c r="C1" s="14"/>
      <c r="D1" s="14"/>
      <c r="E1" s="14"/>
      <c r="F1" s="14"/>
      <c r="G1" s="14"/>
      <c r="H1" s="14"/>
      <c r="I1" s="14"/>
      <c r="J1" s="14"/>
      <c r="K1" s="14"/>
      <c r="L1" s="15"/>
      <c r="M1" s="9"/>
      <c r="Q1" s="6"/>
      <c r="R1" s="6"/>
      <c r="S1" s="6"/>
      <c r="T1" s="6"/>
      <c r="U1" s="6"/>
      <c r="V1" s="6"/>
      <c r="W1" s="6"/>
    </row>
    <row r="2" spans="1:23" s="260" customFormat="1" ht="18" customHeight="1" x14ac:dyDescent="0.25">
      <c r="A2" s="16"/>
      <c r="B2" s="265" t="s">
        <v>300</v>
      </c>
      <c r="C2" s="18"/>
      <c r="D2" s="18"/>
      <c r="E2" s="18"/>
      <c r="F2" s="18"/>
      <c r="G2" s="18"/>
      <c r="H2" s="18"/>
      <c r="I2" s="18"/>
      <c r="J2" s="18"/>
      <c r="K2" s="18"/>
      <c r="L2" s="19"/>
      <c r="M2" s="9"/>
      <c r="Q2" s="6"/>
      <c r="R2" s="6"/>
      <c r="S2" s="6"/>
      <c r="T2" s="6"/>
      <c r="U2" s="6"/>
      <c r="V2" s="6"/>
      <c r="W2" s="6"/>
    </row>
    <row r="3" spans="1:23" s="260" customFormat="1" ht="9.9499999999999993" customHeight="1" x14ac:dyDescent="0.25">
      <c r="A3" s="16"/>
      <c r="B3" s="18"/>
      <c r="C3" s="18"/>
      <c r="D3" s="18"/>
      <c r="E3" s="18"/>
      <c r="F3" s="18"/>
      <c r="G3" s="18"/>
      <c r="H3" s="18"/>
      <c r="I3" s="18"/>
      <c r="J3" s="18"/>
      <c r="K3" s="18"/>
      <c r="L3" s="19"/>
      <c r="M3" s="9"/>
      <c r="Q3" s="6"/>
      <c r="R3" s="6"/>
      <c r="S3" s="6"/>
      <c r="T3" s="6"/>
      <c r="U3" s="6"/>
      <c r="V3" s="6"/>
      <c r="W3" s="6"/>
    </row>
    <row r="4" spans="1:23" s="124" customFormat="1" ht="39.950000000000003" customHeight="1" x14ac:dyDescent="0.25">
      <c r="A4" s="16"/>
      <c r="B4" s="443" t="s">
        <v>1559</v>
      </c>
      <c r="C4" s="443"/>
      <c r="D4" s="443"/>
      <c r="E4" s="443"/>
      <c r="F4" s="443"/>
      <c r="G4" s="443"/>
      <c r="H4" s="443"/>
      <c r="I4" s="443"/>
      <c r="J4" s="443"/>
      <c r="K4" s="443"/>
      <c r="L4" s="19"/>
      <c r="M4" s="9"/>
      <c r="Q4" s="6"/>
      <c r="R4" s="6"/>
      <c r="S4" s="6"/>
      <c r="T4" s="6"/>
      <c r="U4" s="6"/>
      <c r="V4" s="6"/>
      <c r="W4" s="6"/>
    </row>
    <row r="5" spans="1:23" s="124" customFormat="1" ht="9.9499999999999993" customHeight="1" x14ac:dyDescent="0.25">
      <c r="A5" s="16"/>
      <c r="B5" s="18"/>
      <c r="C5" s="18"/>
      <c r="D5" s="18"/>
      <c r="E5" s="18"/>
      <c r="F5" s="18"/>
      <c r="G5" s="18"/>
      <c r="H5" s="18"/>
      <c r="I5" s="18"/>
      <c r="J5" s="18"/>
      <c r="K5" s="18"/>
      <c r="L5" s="19"/>
      <c r="M5" s="9"/>
      <c r="Q5" s="6"/>
      <c r="R5" s="6"/>
      <c r="S5" s="6"/>
      <c r="T5" s="6"/>
      <c r="U5" s="6"/>
      <c r="V5" s="6"/>
      <c r="W5" s="6"/>
    </row>
    <row r="6" spans="1:23" s="91" customFormat="1" ht="18" customHeight="1" x14ac:dyDescent="0.25">
      <c r="A6" s="16"/>
      <c r="B6" s="425" t="s">
        <v>1558</v>
      </c>
      <c r="C6" s="425"/>
      <c r="D6" s="425"/>
      <c r="E6" s="425"/>
      <c r="F6" s="425"/>
      <c r="G6" s="425"/>
      <c r="H6" s="425"/>
      <c r="I6" s="425"/>
      <c r="J6" s="425"/>
      <c r="K6" s="425"/>
      <c r="L6" s="19"/>
      <c r="M6" s="9"/>
      <c r="Q6" s="6"/>
      <c r="R6" s="6"/>
      <c r="S6" s="6"/>
      <c r="T6" s="6"/>
      <c r="U6" s="6"/>
      <c r="V6" s="6"/>
      <c r="W6" s="6"/>
    </row>
    <row r="7" spans="1:23" s="91" customFormat="1" ht="18" customHeight="1" x14ac:dyDescent="0.25">
      <c r="A7" s="16"/>
      <c r="B7" s="335" t="s">
        <v>301</v>
      </c>
      <c r="C7" s="110"/>
      <c r="D7" s="430"/>
      <c r="E7" s="430"/>
      <c r="F7" s="430"/>
      <c r="G7" s="430"/>
      <c r="H7" s="430"/>
      <c r="I7" s="430"/>
      <c r="J7" s="430"/>
      <c r="K7" s="430"/>
      <c r="L7" s="19"/>
      <c r="M7" s="9"/>
      <c r="Q7" s="6"/>
      <c r="R7" s="6"/>
      <c r="S7" s="6"/>
      <c r="T7" s="6"/>
      <c r="U7" s="6"/>
      <c r="V7" s="6"/>
      <c r="W7" s="6"/>
    </row>
    <row r="8" spans="1:23" s="91" customFormat="1" ht="18" customHeight="1" x14ac:dyDescent="0.25">
      <c r="A8" s="16"/>
      <c r="B8" s="335" t="s">
        <v>302</v>
      </c>
      <c r="C8" s="110"/>
      <c r="D8" s="430"/>
      <c r="E8" s="430"/>
      <c r="F8" s="430"/>
      <c r="G8" s="430"/>
      <c r="H8" s="430"/>
      <c r="I8" s="430"/>
      <c r="J8" s="430"/>
      <c r="K8" s="430"/>
      <c r="L8" s="19"/>
      <c r="M8" s="9"/>
      <c r="Q8" s="6"/>
      <c r="R8" s="6"/>
      <c r="S8" s="6"/>
      <c r="T8" s="6"/>
      <c r="U8" s="6"/>
      <c r="V8" s="6"/>
      <c r="W8" s="6"/>
    </row>
    <row r="9" spans="1:23" s="91" customFormat="1" ht="18" customHeight="1" x14ac:dyDescent="0.25">
      <c r="A9" s="16"/>
      <c r="B9" s="335" t="s">
        <v>303</v>
      </c>
      <c r="C9" s="110"/>
      <c r="D9" s="429"/>
      <c r="E9" s="429"/>
      <c r="F9" s="429"/>
      <c r="G9" s="429"/>
      <c r="H9" s="429"/>
      <c r="I9" s="429"/>
      <c r="J9" s="429"/>
      <c r="K9" s="429"/>
      <c r="L9" s="19"/>
      <c r="M9" s="108"/>
      <c r="Q9" s="6"/>
      <c r="R9" s="6"/>
      <c r="S9" s="6"/>
      <c r="T9" s="6"/>
      <c r="U9" s="6"/>
      <c r="V9" s="6"/>
      <c r="W9" s="6"/>
    </row>
    <row r="10" spans="1:23" s="91" customFormat="1" ht="9.9499999999999993" customHeight="1" x14ac:dyDescent="0.25">
      <c r="A10" s="16"/>
      <c r="B10" s="89"/>
      <c r="C10" s="110"/>
      <c r="D10" s="90"/>
      <c r="E10" s="111"/>
      <c r="F10" s="111"/>
      <c r="G10" s="111"/>
      <c r="H10" s="111"/>
      <c r="I10" s="111"/>
      <c r="J10" s="111"/>
      <c r="K10" s="111"/>
      <c r="L10" s="19"/>
      <c r="M10" s="9"/>
      <c r="Q10" s="6"/>
      <c r="R10" s="6"/>
      <c r="S10" s="6"/>
      <c r="T10" s="6"/>
      <c r="U10" s="6"/>
      <c r="V10" s="6"/>
      <c r="W10" s="6"/>
    </row>
    <row r="11" spans="1:23" s="91" customFormat="1" ht="18" customHeight="1" x14ac:dyDescent="0.25">
      <c r="A11" s="16"/>
      <c r="B11" s="341" t="s">
        <v>304</v>
      </c>
      <c r="C11" s="17"/>
      <c r="D11" s="111"/>
      <c r="E11" s="111"/>
      <c r="F11" s="111"/>
      <c r="G11" s="111"/>
      <c r="H11" s="111"/>
      <c r="I11" s="111"/>
      <c r="J11" s="111"/>
      <c r="K11" s="111"/>
      <c r="L11" s="19"/>
      <c r="M11" s="9"/>
      <c r="Q11" s="6"/>
      <c r="R11" s="6"/>
      <c r="S11" s="6"/>
      <c r="T11" s="6"/>
      <c r="U11" s="6"/>
      <c r="V11" s="6"/>
      <c r="W11" s="6"/>
    </row>
    <row r="12" spans="1:23" s="91" customFormat="1" ht="18" customHeight="1" x14ac:dyDescent="0.25">
      <c r="A12" s="16"/>
      <c r="B12" s="335" t="s">
        <v>305</v>
      </c>
      <c r="C12" s="110"/>
      <c r="D12" s="431" t="str">
        <f>MID(D13,7,1)</f>
        <v/>
      </c>
      <c r="E12" s="431"/>
      <c r="F12" s="431"/>
      <c r="G12" s="431"/>
      <c r="H12" s="431"/>
      <c r="I12" s="431"/>
      <c r="J12" s="431"/>
      <c r="K12" s="431"/>
      <c r="L12" s="19"/>
      <c r="M12" s="9"/>
      <c r="O12" s="208"/>
      <c r="Q12" s="6"/>
      <c r="R12" s="6"/>
      <c r="S12" s="6"/>
      <c r="T12" s="6"/>
      <c r="U12" s="6"/>
      <c r="V12" s="6"/>
      <c r="W12" s="6"/>
    </row>
    <row r="13" spans="1:23" s="91" customFormat="1" ht="18" customHeight="1" x14ac:dyDescent="0.25">
      <c r="A13" s="16"/>
      <c r="B13" s="335" t="s">
        <v>302</v>
      </c>
      <c r="C13" s="110"/>
      <c r="D13" s="432"/>
      <c r="E13" s="432"/>
      <c r="F13" s="432"/>
      <c r="G13" s="432"/>
      <c r="H13" s="432"/>
      <c r="I13" s="432"/>
      <c r="J13" s="432"/>
      <c r="K13" s="432"/>
      <c r="L13" s="19"/>
      <c r="M13" s="9"/>
      <c r="Q13" s="6"/>
      <c r="R13" s="6"/>
      <c r="S13" s="6"/>
      <c r="T13" s="6"/>
      <c r="U13" s="6"/>
      <c r="V13" s="6"/>
      <c r="W13" s="6"/>
    </row>
    <row r="14" spans="1:23" s="130" customFormat="1" ht="18" customHeight="1" x14ac:dyDescent="0.25">
      <c r="A14" s="16"/>
      <c r="B14" s="335" t="s">
        <v>306</v>
      </c>
      <c r="C14" s="129"/>
      <c r="D14" s="426"/>
      <c r="E14" s="427"/>
      <c r="F14" s="427"/>
      <c r="G14" s="427"/>
      <c r="H14" s="427"/>
      <c r="I14" s="427"/>
      <c r="J14" s="427"/>
      <c r="K14" s="428"/>
      <c r="L14" s="19"/>
      <c r="M14" s="9"/>
      <c r="Q14" s="6"/>
      <c r="R14" s="6"/>
      <c r="S14" s="6"/>
      <c r="T14" s="6"/>
      <c r="U14" s="6"/>
      <c r="V14" s="6"/>
      <c r="W14" s="6"/>
    </row>
    <row r="15" spans="1:23" s="91" customFormat="1" ht="18" customHeight="1" x14ac:dyDescent="0.25">
      <c r="A15" s="16"/>
      <c r="B15" s="335" t="s">
        <v>307</v>
      </c>
      <c r="C15" s="110"/>
      <c r="D15" s="430"/>
      <c r="E15" s="430"/>
      <c r="F15" s="430"/>
      <c r="G15" s="430"/>
      <c r="H15" s="430"/>
      <c r="I15" s="430"/>
      <c r="J15" s="430"/>
      <c r="K15" s="430"/>
      <c r="L15" s="19"/>
      <c r="M15" s="9"/>
      <c r="Q15" s="6"/>
      <c r="R15" s="6"/>
      <c r="S15" s="6"/>
      <c r="T15" s="6"/>
      <c r="U15" s="6"/>
      <c r="V15" s="6"/>
      <c r="W15" s="6"/>
    </row>
    <row r="16" spans="1:23" s="142" customFormat="1" ht="9.9499999999999993" customHeight="1" x14ac:dyDescent="0.25">
      <c r="A16" s="16"/>
      <c r="B16" s="140"/>
      <c r="C16" s="140"/>
      <c r="D16" s="301"/>
      <c r="E16" s="301"/>
      <c r="F16" s="301"/>
      <c r="G16" s="301"/>
      <c r="H16" s="301"/>
      <c r="I16" s="301"/>
      <c r="J16" s="301"/>
      <c r="K16" s="301"/>
      <c r="L16" s="19"/>
      <c r="M16" s="9"/>
      <c r="Q16" s="6"/>
      <c r="R16" s="6"/>
      <c r="S16" s="6"/>
      <c r="T16" s="6"/>
      <c r="U16" s="6"/>
      <c r="V16" s="6"/>
      <c r="W16" s="6"/>
    </row>
    <row r="17" spans="1:23" s="142" customFormat="1" ht="18" customHeight="1" x14ac:dyDescent="0.25">
      <c r="A17" s="16"/>
      <c r="B17" s="335" t="s">
        <v>353</v>
      </c>
      <c r="C17" s="140"/>
      <c r="D17" s="436"/>
      <c r="E17" s="436"/>
      <c r="F17" s="141"/>
      <c r="G17" s="434"/>
      <c r="H17" s="434"/>
      <c r="I17" s="434"/>
      <c r="J17" s="434"/>
      <c r="K17" s="434"/>
      <c r="L17" s="19"/>
      <c r="M17" s="9"/>
      <c r="Q17" s="6"/>
      <c r="R17" s="6"/>
      <c r="S17" s="6"/>
      <c r="T17" s="6"/>
      <c r="U17" s="6"/>
      <c r="V17" s="6"/>
      <c r="W17" s="6"/>
    </row>
    <row r="18" spans="1:23" s="142" customFormat="1" ht="18" customHeight="1" x14ac:dyDescent="0.25">
      <c r="A18" s="16"/>
      <c r="B18" s="335" t="s">
        <v>354</v>
      </c>
      <c r="C18" s="140"/>
      <c r="D18" s="437" t="str">
        <f>IF(D12="A",12,IF(D12="B",8,IF(D12="C",6,"")))</f>
        <v/>
      </c>
      <c r="E18" s="437"/>
      <c r="F18" s="141"/>
      <c r="G18" s="433" t="s">
        <v>362</v>
      </c>
      <c r="H18" s="434"/>
      <c r="I18" s="434"/>
      <c r="J18" s="434"/>
      <c r="K18" s="434"/>
      <c r="L18" s="19"/>
      <c r="M18" s="9"/>
      <c r="Q18" s="6"/>
      <c r="R18" s="6"/>
      <c r="S18" s="6"/>
      <c r="T18" s="6"/>
      <c r="U18" s="6"/>
      <c r="V18" s="6"/>
      <c r="W18" s="6"/>
    </row>
    <row r="19" spans="1:23" s="142" customFormat="1" ht="18" customHeight="1" x14ac:dyDescent="0.25">
      <c r="A19" s="16"/>
      <c r="B19" s="335" t="s">
        <v>355</v>
      </c>
      <c r="C19" s="140"/>
      <c r="D19" s="438"/>
      <c r="E19" s="438"/>
      <c r="F19" s="141"/>
      <c r="G19" s="434" t="s">
        <v>360</v>
      </c>
      <c r="H19" s="434"/>
      <c r="I19" s="434"/>
      <c r="J19" s="434"/>
      <c r="K19" s="434"/>
      <c r="L19" s="19"/>
      <c r="M19" s="9"/>
      <c r="Q19" s="6"/>
      <c r="R19" s="6"/>
      <c r="S19" s="6"/>
      <c r="T19" s="6"/>
      <c r="U19" s="6"/>
      <c r="V19" s="6"/>
      <c r="W19" s="6"/>
    </row>
    <row r="20" spans="1:23" s="142" customFormat="1" ht="18" customHeight="1" x14ac:dyDescent="0.25">
      <c r="A20" s="16"/>
      <c r="B20" s="335" t="s">
        <v>356</v>
      </c>
      <c r="C20" s="140"/>
      <c r="D20" s="430"/>
      <c r="E20" s="430"/>
      <c r="F20" s="430"/>
      <c r="G20" s="430"/>
      <c r="H20" s="430"/>
      <c r="I20" s="430"/>
      <c r="J20" s="430"/>
      <c r="K20" s="430"/>
      <c r="L20" s="19"/>
      <c r="M20" s="312"/>
      <c r="N20" s="424" t="s">
        <v>273</v>
      </c>
      <c r="O20" s="424"/>
      <c r="P20" s="287"/>
      <c r="Q20" s="6"/>
      <c r="R20" s="6"/>
      <c r="S20" s="6"/>
      <c r="T20" s="6"/>
      <c r="U20" s="6"/>
      <c r="V20" s="6"/>
      <c r="W20" s="6"/>
    </row>
    <row r="21" spans="1:23" s="142" customFormat="1" ht="18" customHeight="1" x14ac:dyDescent="0.25">
      <c r="A21" s="16"/>
      <c r="B21" s="335" t="s">
        <v>357</v>
      </c>
      <c r="C21" s="140"/>
      <c r="D21" s="439"/>
      <c r="E21" s="439"/>
      <c r="F21" s="141"/>
      <c r="G21" s="435" t="s">
        <v>361</v>
      </c>
      <c r="H21" s="435"/>
      <c r="I21" s="435"/>
      <c r="J21" s="435"/>
      <c r="K21" s="435"/>
      <c r="L21" s="19"/>
      <c r="M21" s="312"/>
      <c r="N21" s="421">
        <f>IF(D12="A",0,1)</f>
        <v>1</v>
      </c>
      <c r="O21" s="421">
        <f>IF(D12="A",0,48)</f>
        <v>48</v>
      </c>
      <c r="P21" s="287"/>
      <c r="Q21" s="6"/>
      <c r="R21" s="6"/>
      <c r="S21" s="6"/>
      <c r="T21" s="6"/>
      <c r="U21" s="6"/>
      <c r="V21" s="6"/>
      <c r="W21" s="6"/>
    </row>
    <row r="22" spans="1:23" s="142" customFormat="1" ht="18" customHeight="1" x14ac:dyDescent="0.25">
      <c r="A22" s="16"/>
      <c r="B22" s="335" t="s">
        <v>358</v>
      </c>
      <c r="C22" s="140"/>
      <c r="D22" s="440" t="str">
        <f>IFERROR(EOMONTH(D23,-D18*12-D21)+1,"")</f>
        <v/>
      </c>
      <c r="E22" s="440"/>
      <c r="F22" s="141"/>
      <c r="G22" s="434"/>
      <c r="H22" s="434"/>
      <c r="I22" s="434"/>
      <c r="J22" s="434"/>
      <c r="K22" s="434"/>
      <c r="L22" s="19"/>
      <c r="M22" s="9"/>
      <c r="O22" s="155"/>
      <c r="Q22" s="6"/>
      <c r="R22" s="6"/>
      <c r="S22" s="6"/>
      <c r="T22" s="6"/>
      <c r="U22" s="6"/>
      <c r="V22" s="6"/>
      <c r="W22" s="6"/>
    </row>
    <row r="23" spans="1:23" s="149" customFormat="1" ht="18" customHeight="1" x14ac:dyDescent="0.25">
      <c r="A23" s="16"/>
      <c r="B23" s="335" t="s">
        <v>359</v>
      </c>
      <c r="C23" s="147"/>
      <c r="D23" s="440" t="str">
        <f>IF(D17="","",EOMONTH(D17,0))</f>
        <v/>
      </c>
      <c r="E23" s="440"/>
      <c r="F23" s="148"/>
      <c r="G23" s="148"/>
      <c r="H23" s="148"/>
      <c r="I23" s="148"/>
      <c r="J23" s="148"/>
      <c r="K23" s="148"/>
      <c r="L23" s="19"/>
      <c r="M23" s="9"/>
      <c r="Q23" s="6"/>
      <c r="R23" s="6"/>
      <c r="S23" s="6"/>
      <c r="T23" s="6"/>
      <c r="U23" s="6"/>
      <c r="V23" s="6"/>
      <c r="W23" s="6"/>
    </row>
    <row r="24" spans="1:23" s="91" customFormat="1" ht="9.9499999999999993" customHeight="1" x14ac:dyDescent="0.25">
      <c r="A24" s="16"/>
      <c r="B24" s="18"/>
      <c r="C24" s="18"/>
      <c r="D24" s="18"/>
      <c r="E24" s="18"/>
      <c r="F24" s="18"/>
      <c r="G24" s="18"/>
      <c r="H24" s="18"/>
      <c r="I24" s="18"/>
      <c r="J24" s="18"/>
      <c r="K24" s="18"/>
      <c r="L24" s="19"/>
      <c r="M24" s="9"/>
      <c r="Q24" s="6"/>
      <c r="R24" s="6"/>
      <c r="S24" s="6"/>
      <c r="T24" s="6"/>
      <c r="U24" s="6"/>
      <c r="V24" s="6"/>
      <c r="W24" s="6"/>
    </row>
    <row r="25" spans="1:23" s="91" customFormat="1" ht="18" customHeight="1" x14ac:dyDescent="0.25">
      <c r="A25" s="16"/>
      <c r="B25" s="341" t="s">
        <v>300</v>
      </c>
      <c r="C25" s="17"/>
      <c r="D25" s="18"/>
      <c r="E25" s="18"/>
      <c r="F25" s="18"/>
      <c r="G25" s="18"/>
      <c r="H25" s="18"/>
      <c r="I25" s="18"/>
      <c r="J25" s="18"/>
      <c r="K25" s="18"/>
      <c r="L25" s="19"/>
      <c r="M25" s="9"/>
      <c r="Q25" s="6"/>
      <c r="R25" s="6"/>
      <c r="S25" s="6"/>
      <c r="T25" s="6"/>
      <c r="U25" s="6"/>
      <c r="V25" s="6"/>
      <c r="W25" s="6"/>
    </row>
    <row r="26" spans="1:23" s="91" customFormat="1" ht="18" customHeight="1" x14ac:dyDescent="0.25">
      <c r="A26" s="16"/>
      <c r="B26" s="335" t="s">
        <v>363</v>
      </c>
      <c r="C26" s="110"/>
      <c r="D26" s="430"/>
      <c r="E26" s="430"/>
      <c r="F26" s="430"/>
      <c r="G26" s="430"/>
      <c r="H26" s="430"/>
      <c r="I26" s="430"/>
      <c r="J26" s="430"/>
      <c r="K26" s="430"/>
      <c r="L26" s="19"/>
      <c r="M26" s="9"/>
      <c r="Q26" s="6"/>
      <c r="R26" s="6"/>
      <c r="S26" s="6"/>
      <c r="T26" s="6"/>
      <c r="U26" s="6"/>
      <c r="V26" s="6"/>
      <c r="W26" s="6"/>
    </row>
    <row r="27" spans="1:23" s="91" customFormat="1" ht="18" customHeight="1" x14ac:dyDescent="0.25">
      <c r="A27" s="16"/>
      <c r="B27" s="335" t="s">
        <v>364</v>
      </c>
      <c r="C27" s="110"/>
      <c r="D27" s="430"/>
      <c r="E27" s="430"/>
      <c r="F27" s="430"/>
      <c r="G27" s="430"/>
      <c r="H27" s="430"/>
      <c r="I27" s="430"/>
      <c r="J27" s="430"/>
      <c r="K27" s="430"/>
      <c r="L27" s="19"/>
      <c r="M27" s="9"/>
      <c r="Q27" s="6"/>
      <c r="R27" s="6"/>
      <c r="S27" s="6"/>
      <c r="T27" s="6"/>
      <c r="U27" s="6"/>
      <c r="V27" s="6"/>
      <c r="W27" s="6"/>
    </row>
    <row r="28" spans="1:23" s="91" customFormat="1" ht="18" customHeight="1" x14ac:dyDescent="0.25">
      <c r="A28" s="16"/>
      <c r="B28" s="335" t="s">
        <v>365</v>
      </c>
      <c r="C28" s="110"/>
      <c r="D28" s="430"/>
      <c r="E28" s="430"/>
      <c r="F28" s="430"/>
      <c r="G28" s="430"/>
      <c r="H28" s="430"/>
      <c r="I28" s="430"/>
      <c r="J28" s="430"/>
      <c r="K28" s="430"/>
      <c r="L28" s="19"/>
      <c r="M28" s="9"/>
      <c r="Q28" s="6"/>
      <c r="R28" s="6"/>
      <c r="S28" s="6"/>
      <c r="T28" s="6"/>
      <c r="U28" s="6"/>
      <c r="V28" s="6"/>
      <c r="W28" s="6"/>
    </row>
    <row r="29" spans="1:23" s="91" customFormat="1" ht="18" customHeight="1" x14ac:dyDescent="0.25">
      <c r="A29" s="16"/>
      <c r="B29" s="335" t="s">
        <v>366</v>
      </c>
      <c r="C29" s="110"/>
      <c r="D29" s="430"/>
      <c r="E29" s="430"/>
      <c r="F29" s="430"/>
      <c r="G29" s="430"/>
      <c r="H29" s="430"/>
      <c r="I29" s="430"/>
      <c r="J29" s="430"/>
      <c r="K29" s="430"/>
      <c r="L29" s="19"/>
      <c r="M29" s="9"/>
      <c r="Q29" s="6"/>
      <c r="R29" s="6"/>
      <c r="S29" s="6"/>
      <c r="T29" s="6"/>
      <c r="U29" s="6"/>
      <c r="V29" s="6"/>
      <c r="W29" s="6"/>
    </row>
    <row r="30" spans="1:23" s="91" customFormat="1" ht="18" customHeight="1" x14ac:dyDescent="0.25">
      <c r="A30" s="16"/>
      <c r="B30" s="335" t="s">
        <v>367</v>
      </c>
      <c r="C30" s="110"/>
      <c r="D30" s="429"/>
      <c r="E30" s="429"/>
      <c r="F30" s="429"/>
      <c r="G30" s="429"/>
      <c r="H30" s="429"/>
      <c r="I30" s="429"/>
      <c r="J30" s="429"/>
      <c r="K30" s="429"/>
      <c r="L30" s="19"/>
      <c r="M30" s="9"/>
      <c r="Q30" s="6"/>
      <c r="R30" s="6"/>
      <c r="S30" s="6"/>
      <c r="T30" s="6"/>
      <c r="U30" s="6"/>
      <c r="V30" s="6"/>
      <c r="W30" s="6"/>
    </row>
    <row r="31" spans="1:23" s="91" customFormat="1" ht="18" customHeight="1" x14ac:dyDescent="0.25">
      <c r="A31" s="16"/>
      <c r="B31" s="335" t="s">
        <v>368</v>
      </c>
      <c r="C31" s="110"/>
      <c r="D31" s="430"/>
      <c r="E31" s="430"/>
      <c r="F31" s="430"/>
      <c r="G31" s="430"/>
      <c r="H31" s="430"/>
      <c r="I31" s="430"/>
      <c r="J31" s="430"/>
      <c r="K31" s="430"/>
      <c r="L31" s="19"/>
      <c r="M31" s="9"/>
      <c r="Q31" s="6"/>
      <c r="R31" s="6"/>
      <c r="S31" s="6"/>
      <c r="T31" s="6"/>
      <c r="U31" s="6"/>
      <c r="V31" s="6"/>
      <c r="W31" s="6"/>
    </row>
    <row r="32" spans="1:23" s="91" customFormat="1" ht="18" customHeight="1" x14ac:dyDescent="0.25">
      <c r="A32" s="16"/>
      <c r="B32" s="335" t="s">
        <v>369</v>
      </c>
      <c r="C32" s="110"/>
      <c r="D32" s="430"/>
      <c r="E32" s="430"/>
      <c r="F32" s="430"/>
      <c r="G32" s="430"/>
      <c r="H32" s="430"/>
      <c r="I32" s="430"/>
      <c r="J32" s="430"/>
      <c r="K32" s="430"/>
      <c r="L32" s="19"/>
      <c r="M32" s="9"/>
      <c r="Q32" s="6"/>
      <c r="R32" s="6"/>
      <c r="S32" s="6"/>
      <c r="T32" s="6"/>
      <c r="U32" s="6"/>
      <c r="V32" s="6"/>
      <c r="W32" s="6"/>
    </row>
    <row r="33" spans="1:23" s="91" customFormat="1" ht="9.9499999999999993" customHeight="1" x14ac:dyDescent="0.25">
      <c r="A33" s="16"/>
      <c r="B33" s="89"/>
      <c r="C33" s="110"/>
      <c r="D33" s="111"/>
      <c r="E33" s="111"/>
      <c r="F33" s="111"/>
      <c r="G33" s="111"/>
      <c r="H33" s="111"/>
      <c r="I33" s="111"/>
      <c r="J33" s="111"/>
      <c r="K33" s="111"/>
      <c r="L33" s="19"/>
      <c r="M33" s="9"/>
      <c r="Q33" s="6"/>
      <c r="R33" s="6"/>
      <c r="S33" s="6"/>
      <c r="T33" s="6"/>
      <c r="U33" s="6"/>
      <c r="V33" s="6"/>
      <c r="W33" s="6"/>
    </row>
    <row r="34" spans="1:23" s="91" customFormat="1" ht="27.95" customHeight="1" x14ac:dyDescent="0.25">
      <c r="A34" s="16"/>
      <c r="B34" s="341" t="s">
        <v>370</v>
      </c>
      <c r="C34" s="17"/>
      <c r="D34" s="442" t="s">
        <v>1579</v>
      </c>
      <c r="E34" s="442"/>
      <c r="F34" s="442"/>
      <c r="G34" s="442"/>
      <c r="H34" s="442"/>
      <c r="I34" s="442"/>
      <c r="J34" s="442"/>
      <c r="K34" s="442"/>
      <c r="L34" s="19"/>
      <c r="M34" s="9"/>
      <c r="Q34" s="6"/>
      <c r="R34" s="6"/>
      <c r="S34" s="6"/>
      <c r="T34" s="6"/>
      <c r="U34" s="6"/>
      <c r="V34" s="6"/>
      <c r="W34" s="6"/>
    </row>
    <row r="35" spans="1:23" s="102" customFormat="1" ht="18" customHeight="1" x14ac:dyDescent="0.25">
      <c r="A35" s="16"/>
      <c r="B35" s="335" t="s">
        <v>371</v>
      </c>
      <c r="C35" s="110"/>
      <c r="D35" s="430"/>
      <c r="E35" s="430"/>
      <c r="F35" s="430"/>
      <c r="G35" s="430"/>
      <c r="H35" s="430"/>
      <c r="I35" s="430"/>
      <c r="J35" s="430"/>
      <c r="K35" s="430"/>
      <c r="L35" s="19"/>
      <c r="M35" s="9"/>
      <c r="Q35" s="6"/>
      <c r="R35" s="6"/>
      <c r="S35" s="6"/>
      <c r="T35" s="6"/>
      <c r="U35" s="6"/>
      <c r="V35" s="6"/>
      <c r="W35" s="6"/>
    </row>
    <row r="36" spans="1:23" s="91" customFormat="1" ht="18" customHeight="1" x14ac:dyDescent="0.25">
      <c r="A36" s="16"/>
      <c r="B36" s="417" t="s">
        <v>1618</v>
      </c>
      <c r="C36" s="110"/>
      <c r="D36" s="430"/>
      <c r="E36" s="430"/>
      <c r="F36" s="430"/>
      <c r="G36" s="430"/>
      <c r="H36" s="430"/>
      <c r="I36" s="430"/>
      <c r="J36" s="430"/>
      <c r="K36" s="430"/>
      <c r="L36" s="19"/>
      <c r="M36" s="9"/>
      <c r="Q36" s="6"/>
      <c r="R36" s="6"/>
      <c r="S36" s="6"/>
      <c r="T36" s="6"/>
      <c r="U36" s="6"/>
      <c r="V36" s="6"/>
      <c r="W36" s="6"/>
    </row>
    <row r="37" spans="1:23" s="91" customFormat="1" ht="18" customHeight="1" x14ac:dyDescent="0.25">
      <c r="A37" s="16"/>
      <c r="B37" s="335" t="s">
        <v>372</v>
      </c>
      <c r="C37" s="110"/>
      <c r="D37" s="430"/>
      <c r="E37" s="430"/>
      <c r="F37" s="430"/>
      <c r="G37" s="430"/>
      <c r="H37" s="430"/>
      <c r="I37" s="430"/>
      <c r="J37" s="430"/>
      <c r="K37" s="430"/>
      <c r="L37" s="19"/>
      <c r="M37" s="9"/>
      <c r="Q37" s="6"/>
      <c r="R37" s="6"/>
      <c r="S37" s="6"/>
      <c r="T37" s="6"/>
      <c r="U37" s="6"/>
      <c r="V37" s="6"/>
      <c r="W37" s="6"/>
    </row>
    <row r="38" spans="1:23" s="91" customFormat="1" ht="18" customHeight="1" x14ac:dyDescent="0.25">
      <c r="A38" s="16"/>
      <c r="B38" s="367" t="s">
        <v>1766</v>
      </c>
      <c r="C38" s="110"/>
      <c r="D38" s="430"/>
      <c r="E38" s="430"/>
      <c r="F38" s="430"/>
      <c r="G38" s="430"/>
      <c r="H38" s="430"/>
      <c r="I38" s="430"/>
      <c r="J38" s="430"/>
      <c r="K38" s="430"/>
      <c r="L38" s="19"/>
      <c r="M38" s="9"/>
      <c r="Q38" s="6"/>
      <c r="R38" s="6"/>
      <c r="S38" s="6"/>
      <c r="T38" s="6"/>
      <c r="U38" s="6"/>
      <c r="V38" s="6"/>
      <c r="W38" s="6"/>
    </row>
    <row r="39" spans="1:23" s="371" customFormat="1" ht="18" customHeight="1" x14ac:dyDescent="0.25">
      <c r="A39" s="16"/>
      <c r="B39" s="368" t="s">
        <v>1581</v>
      </c>
      <c r="C39" s="368"/>
      <c r="D39" s="426"/>
      <c r="E39" s="427"/>
      <c r="F39" s="427"/>
      <c r="G39" s="427"/>
      <c r="H39" s="427"/>
      <c r="I39" s="427"/>
      <c r="J39" s="427"/>
      <c r="K39" s="428"/>
      <c r="L39" s="19"/>
      <c r="M39" s="9"/>
      <c r="Q39" s="6"/>
      <c r="R39" s="6"/>
      <c r="S39" s="6"/>
      <c r="T39" s="6"/>
      <c r="U39" s="6"/>
      <c r="V39" s="6"/>
      <c r="W39" s="6"/>
    </row>
    <row r="40" spans="1:23" s="91" customFormat="1" ht="18" customHeight="1" x14ac:dyDescent="0.25">
      <c r="A40" s="16"/>
      <c r="B40" s="335" t="s">
        <v>373</v>
      </c>
      <c r="C40" s="110"/>
      <c r="D40" s="430"/>
      <c r="E40" s="430"/>
      <c r="F40" s="430"/>
      <c r="G40" s="430"/>
      <c r="H40" s="430"/>
      <c r="I40" s="430"/>
      <c r="J40" s="430"/>
      <c r="K40" s="430"/>
      <c r="L40" s="19"/>
      <c r="M40" s="9"/>
      <c r="Q40" s="6"/>
      <c r="R40" s="6"/>
      <c r="S40" s="6"/>
      <c r="T40" s="6"/>
      <c r="U40" s="6"/>
      <c r="V40" s="6"/>
      <c r="W40" s="6"/>
    </row>
    <row r="41" spans="1:23" s="91" customFormat="1" ht="18" customHeight="1" x14ac:dyDescent="0.25">
      <c r="A41" s="16"/>
      <c r="B41" s="335" t="s">
        <v>374</v>
      </c>
      <c r="C41" s="110"/>
      <c r="D41" s="430"/>
      <c r="E41" s="430"/>
      <c r="F41" s="430"/>
      <c r="G41" s="430"/>
      <c r="H41" s="430"/>
      <c r="I41" s="430"/>
      <c r="J41" s="430"/>
      <c r="K41" s="430"/>
      <c r="L41" s="19"/>
      <c r="M41" s="9"/>
      <c r="Q41" s="6"/>
      <c r="R41" s="6"/>
      <c r="S41" s="6"/>
      <c r="T41" s="6"/>
      <c r="U41" s="6"/>
      <c r="V41" s="6"/>
      <c r="W41" s="6"/>
    </row>
    <row r="42" spans="1:23" s="91" customFormat="1" ht="18" customHeight="1" x14ac:dyDescent="0.25">
      <c r="A42" s="16"/>
      <c r="B42" s="335" t="s">
        <v>375</v>
      </c>
      <c r="C42" s="110"/>
      <c r="D42" s="430"/>
      <c r="E42" s="430"/>
      <c r="F42" s="430"/>
      <c r="G42" s="430"/>
      <c r="H42" s="430"/>
      <c r="I42" s="430"/>
      <c r="J42" s="430"/>
      <c r="K42" s="430"/>
      <c r="L42" s="19"/>
      <c r="M42" s="9"/>
      <c r="Q42" s="6"/>
      <c r="R42" s="6"/>
      <c r="S42" s="6"/>
      <c r="T42" s="6"/>
      <c r="U42" s="6"/>
      <c r="V42" s="6"/>
      <c r="W42" s="6"/>
    </row>
    <row r="43" spans="1:23" s="91" customFormat="1" ht="18" customHeight="1" x14ac:dyDescent="0.25">
      <c r="A43" s="16"/>
      <c r="B43" s="335" t="s">
        <v>376</v>
      </c>
      <c r="C43" s="110"/>
      <c r="D43" s="444"/>
      <c r="E43" s="444"/>
      <c r="F43" s="444"/>
      <c r="G43" s="444"/>
      <c r="H43" s="444"/>
      <c r="I43" s="444"/>
      <c r="J43" s="444"/>
      <c r="K43" s="444"/>
      <c r="L43" s="19"/>
      <c r="M43" s="9"/>
      <c r="Q43" s="6"/>
      <c r="R43" s="6"/>
      <c r="S43" s="6"/>
      <c r="T43" s="6"/>
      <c r="U43" s="6"/>
      <c r="V43" s="6"/>
      <c r="W43" s="6"/>
    </row>
    <row r="44" spans="1:23" s="91" customFormat="1" ht="9.9499999999999993" customHeight="1" x14ac:dyDescent="0.25">
      <c r="A44" s="16"/>
      <c r="B44" s="89"/>
      <c r="C44" s="110"/>
      <c r="D44" s="111"/>
      <c r="E44" s="111"/>
      <c r="F44" s="111"/>
      <c r="G44" s="111"/>
      <c r="H44" s="111"/>
      <c r="I44" s="111"/>
      <c r="J44" s="111"/>
      <c r="K44" s="111"/>
      <c r="L44" s="19"/>
      <c r="M44" s="9"/>
      <c r="Q44" s="6"/>
      <c r="R44" s="6"/>
      <c r="S44" s="6"/>
      <c r="T44" s="6"/>
      <c r="U44" s="6"/>
      <c r="V44" s="6"/>
      <c r="W44" s="6"/>
    </row>
    <row r="45" spans="1:23" s="91" customFormat="1" ht="18" customHeight="1" x14ac:dyDescent="0.25">
      <c r="A45" s="16"/>
      <c r="B45" s="341" t="s">
        <v>377</v>
      </c>
      <c r="C45" s="17"/>
      <c r="D45" s="111"/>
      <c r="E45" s="111"/>
      <c r="F45" s="111"/>
      <c r="G45" s="111"/>
      <c r="H45" s="111"/>
      <c r="I45" s="111"/>
      <c r="J45" s="111"/>
      <c r="K45" s="111"/>
      <c r="L45" s="19"/>
      <c r="M45" s="9"/>
      <c r="Q45" s="6"/>
      <c r="R45" s="6"/>
      <c r="S45" s="6"/>
      <c r="T45" s="6"/>
      <c r="U45" s="6"/>
      <c r="V45" s="6"/>
      <c r="W45" s="6"/>
    </row>
    <row r="46" spans="1:23" s="91" customFormat="1" ht="18" customHeight="1" x14ac:dyDescent="0.25">
      <c r="A46" s="16"/>
      <c r="B46" s="335" t="s">
        <v>378</v>
      </c>
      <c r="C46" s="110"/>
      <c r="D46" s="430"/>
      <c r="E46" s="430"/>
      <c r="F46" s="430"/>
      <c r="G46" s="430"/>
      <c r="H46" s="430"/>
      <c r="I46" s="430"/>
      <c r="J46" s="430"/>
      <c r="K46" s="430"/>
      <c r="L46" s="19"/>
      <c r="M46" s="9"/>
      <c r="Q46" s="6"/>
      <c r="R46" s="6"/>
      <c r="S46" s="6"/>
      <c r="T46" s="6"/>
      <c r="U46" s="6"/>
      <c r="V46" s="6"/>
      <c r="W46" s="6"/>
    </row>
    <row r="47" spans="1:23" s="91" customFormat="1" ht="18" customHeight="1" x14ac:dyDescent="0.25">
      <c r="A47" s="16"/>
      <c r="B47" s="335" t="s">
        <v>379</v>
      </c>
      <c r="C47" s="110"/>
      <c r="D47" s="430"/>
      <c r="E47" s="430"/>
      <c r="F47" s="430"/>
      <c r="G47" s="430"/>
      <c r="H47" s="430"/>
      <c r="I47" s="430"/>
      <c r="J47" s="430"/>
      <c r="K47" s="430"/>
      <c r="L47" s="19"/>
      <c r="M47" s="9"/>
      <c r="Q47" s="6"/>
      <c r="R47" s="6"/>
      <c r="S47" s="6"/>
      <c r="T47" s="6"/>
      <c r="U47" s="6"/>
      <c r="V47" s="6"/>
      <c r="W47" s="6"/>
    </row>
    <row r="48" spans="1:23" s="102" customFormat="1" ht="18" customHeight="1" x14ac:dyDescent="0.25">
      <c r="A48" s="16"/>
      <c r="B48" s="335" t="s">
        <v>380</v>
      </c>
      <c r="C48" s="110"/>
      <c r="D48" s="430"/>
      <c r="E48" s="430"/>
      <c r="F48" s="430"/>
      <c r="G48" s="430"/>
      <c r="H48" s="430"/>
      <c r="I48" s="430"/>
      <c r="J48" s="430"/>
      <c r="K48" s="430"/>
      <c r="L48" s="19"/>
      <c r="M48" s="9"/>
      <c r="Q48" s="6"/>
      <c r="R48" s="6"/>
      <c r="S48" s="6"/>
      <c r="T48" s="6"/>
      <c r="U48" s="6"/>
      <c r="V48" s="6"/>
      <c r="W48" s="6"/>
    </row>
    <row r="49" spans="1:23" s="102" customFormat="1" ht="18" customHeight="1" x14ac:dyDescent="0.25">
      <c r="A49" s="16"/>
      <c r="B49" s="335" t="s">
        <v>371</v>
      </c>
      <c r="C49" s="110"/>
      <c r="D49" s="430"/>
      <c r="E49" s="430"/>
      <c r="F49" s="430"/>
      <c r="G49" s="430"/>
      <c r="H49" s="430"/>
      <c r="I49" s="430"/>
      <c r="J49" s="430"/>
      <c r="K49" s="430"/>
      <c r="L49" s="19"/>
      <c r="M49" s="9"/>
      <c r="Q49" s="6"/>
      <c r="R49" s="6"/>
      <c r="S49" s="6"/>
      <c r="T49" s="6"/>
      <c r="U49" s="6"/>
      <c r="V49" s="6"/>
      <c r="W49" s="6"/>
    </row>
    <row r="50" spans="1:23" s="91" customFormat="1" ht="18" customHeight="1" x14ac:dyDescent="0.25">
      <c r="A50" s="16"/>
      <c r="B50" s="417" t="s">
        <v>1618</v>
      </c>
      <c r="C50" s="110"/>
      <c r="D50" s="430"/>
      <c r="E50" s="430"/>
      <c r="F50" s="430"/>
      <c r="G50" s="430"/>
      <c r="H50" s="430"/>
      <c r="I50" s="430"/>
      <c r="J50" s="430"/>
      <c r="K50" s="430"/>
      <c r="L50" s="19"/>
      <c r="M50" s="9"/>
      <c r="Q50" s="6"/>
      <c r="R50" s="6"/>
      <c r="S50" s="6"/>
      <c r="T50" s="6"/>
      <c r="U50" s="6"/>
      <c r="V50" s="6"/>
      <c r="W50" s="6"/>
    </row>
    <row r="51" spans="1:23" s="91" customFormat="1" ht="18" customHeight="1" x14ac:dyDescent="0.25">
      <c r="A51" s="16"/>
      <c r="B51" s="335" t="s">
        <v>372</v>
      </c>
      <c r="C51" s="110"/>
      <c r="D51" s="430"/>
      <c r="E51" s="430"/>
      <c r="F51" s="430"/>
      <c r="G51" s="430"/>
      <c r="H51" s="430"/>
      <c r="I51" s="430"/>
      <c r="J51" s="430"/>
      <c r="K51" s="430"/>
      <c r="L51" s="19"/>
      <c r="M51" s="9"/>
      <c r="Q51" s="6"/>
      <c r="R51" s="6"/>
      <c r="S51" s="6"/>
      <c r="T51" s="6"/>
      <c r="U51" s="6"/>
      <c r="V51" s="6"/>
      <c r="W51" s="6"/>
    </row>
    <row r="52" spans="1:23" s="91" customFormat="1" ht="18" customHeight="1" x14ac:dyDescent="0.25">
      <c r="A52" s="16"/>
      <c r="B52" s="418" t="s">
        <v>1766</v>
      </c>
      <c r="C52" s="110"/>
      <c r="D52" s="430"/>
      <c r="E52" s="430"/>
      <c r="F52" s="430"/>
      <c r="G52" s="430"/>
      <c r="H52" s="430"/>
      <c r="I52" s="430"/>
      <c r="J52" s="430"/>
      <c r="K52" s="430"/>
      <c r="L52" s="19"/>
      <c r="M52" s="9"/>
      <c r="Q52" s="6"/>
      <c r="R52" s="6"/>
      <c r="S52" s="6"/>
      <c r="T52" s="6"/>
      <c r="U52" s="6"/>
      <c r="V52" s="6"/>
      <c r="W52" s="6"/>
    </row>
    <row r="53" spans="1:23" s="371" customFormat="1" ht="18" customHeight="1" x14ac:dyDescent="0.25">
      <c r="A53" s="16"/>
      <c r="B53" s="368" t="s">
        <v>1581</v>
      </c>
      <c r="C53" s="368"/>
      <c r="D53" s="426"/>
      <c r="E53" s="427"/>
      <c r="F53" s="427"/>
      <c r="G53" s="427"/>
      <c r="H53" s="427"/>
      <c r="I53" s="427"/>
      <c r="J53" s="427"/>
      <c r="K53" s="428"/>
      <c r="L53" s="19"/>
      <c r="M53" s="9"/>
      <c r="Q53" s="6"/>
      <c r="R53" s="6"/>
      <c r="S53" s="6"/>
      <c r="T53" s="6"/>
      <c r="U53" s="6"/>
      <c r="V53" s="6"/>
      <c r="W53" s="6"/>
    </row>
    <row r="54" spans="1:23" s="91" customFormat="1" ht="18" customHeight="1" x14ac:dyDescent="0.25">
      <c r="A54" s="16"/>
      <c r="B54" s="335" t="s">
        <v>373</v>
      </c>
      <c r="C54" s="110"/>
      <c r="D54" s="430"/>
      <c r="E54" s="430"/>
      <c r="F54" s="430"/>
      <c r="G54" s="430"/>
      <c r="H54" s="430"/>
      <c r="I54" s="430"/>
      <c r="J54" s="430"/>
      <c r="K54" s="430"/>
      <c r="L54" s="19"/>
      <c r="M54" s="9"/>
      <c r="Q54" s="6"/>
      <c r="R54" s="6"/>
      <c r="S54" s="6"/>
      <c r="T54" s="6"/>
      <c r="U54" s="6"/>
      <c r="V54" s="6"/>
      <c r="W54" s="6"/>
    </row>
    <row r="55" spans="1:23" s="91" customFormat="1" ht="18" customHeight="1" x14ac:dyDescent="0.25">
      <c r="A55" s="16"/>
      <c r="B55" s="335" t="s">
        <v>374</v>
      </c>
      <c r="C55" s="110"/>
      <c r="D55" s="430"/>
      <c r="E55" s="430"/>
      <c r="F55" s="430"/>
      <c r="G55" s="430"/>
      <c r="H55" s="430"/>
      <c r="I55" s="430"/>
      <c r="J55" s="430"/>
      <c r="K55" s="430"/>
      <c r="L55" s="19"/>
      <c r="M55" s="9"/>
      <c r="Q55" s="6"/>
      <c r="R55" s="6"/>
      <c r="S55" s="6"/>
      <c r="T55" s="6"/>
      <c r="U55" s="6"/>
      <c r="V55" s="6"/>
      <c r="W55" s="6"/>
    </row>
    <row r="56" spans="1:23" s="91" customFormat="1" ht="18" customHeight="1" x14ac:dyDescent="0.25">
      <c r="A56" s="16"/>
      <c r="B56" s="335" t="s">
        <v>375</v>
      </c>
      <c r="C56" s="110"/>
      <c r="D56" s="430"/>
      <c r="E56" s="430"/>
      <c r="F56" s="430"/>
      <c r="G56" s="430"/>
      <c r="H56" s="430"/>
      <c r="I56" s="430"/>
      <c r="J56" s="430"/>
      <c r="K56" s="430"/>
      <c r="L56" s="19"/>
      <c r="M56" s="9"/>
      <c r="Q56" s="6"/>
      <c r="R56" s="6"/>
      <c r="S56" s="6"/>
      <c r="T56" s="6"/>
      <c r="U56" s="6"/>
      <c r="V56" s="6"/>
      <c r="W56" s="6"/>
    </row>
    <row r="57" spans="1:23" s="91" customFormat="1" ht="18" customHeight="1" x14ac:dyDescent="0.25">
      <c r="A57" s="16"/>
      <c r="B57" s="418" t="s">
        <v>1767</v>
      </c>
      <c r="C57" s="110"/>
      <c r="D57" s="444"/>
      <c r="E57" s="444"/>
      <c r="F57" s="444"/>
      <c r="G57" s="444"/>
      <c r="H57" s="444"/>
      <c r="I57" s="444"/>
      <c r="J57" s="444"/>
      <c r="K57" s="444"/>
      <c r="L57" s="19"/>
      <c r="M57" s="9"/>
      <c r="Q57" s="6"/>
      <c r="R57" s="6"/>
      <c r="S57" s="6"/>
      <c r="T57" s="6"/>
      <c r="U57" s="6"/>
      <c r="V57" s="6"/>
      <c r="W57" s="6"/>
    </row>
    <row r="58" spans="1:23" s="91" customFormat="1" ht="9.9499999999999993" customHeight="1" x14ac:dyDescent="0.25">
      <c r="A58" s="16"/>
      <c r="B58" s="89"/>
      <c r="C58" s="110"/>
      <c r="D58" s="111"/>
      <c r="E58" s="111"/>
      <c r="F58" s="111"/>
      <c r="G58" s="111"/>
      <c r="H58" s="111"/>
      <c r="I58" s="111"/>
      <c r="J58" s="111"/>
      <c r="K58" s="111"/>
      <c r="L58" s="19"/>
      <c r="M58" s="9"/>
      <c r="Q58" s="6"/>
      <c r="R58" s="6"/>
      <c r="S58" s="6"/>
      <c r="T58" s="6"/>
      <c r="U58" s="6"/>
      <c r="V58" s="6"/>
      <c r="W58" s="6"/>
    </row>
    <row r="59" spans="1:23" s="91" customFormat="1" ht="18" customHeight="1" x14ac:dyDescent="0.25">
      <c r="A59" s="16"/>
      <c r="B59" s="350" t="s">
        <v>388</v>
      </c>
      <c r="C59" s="17"/>
      <c r="D59" s="111"/>
      <c r="E59" s="111"/>
      <c r="F59" s="111"/>
      <c r="G59" s="111"/>
      <c r="H59" s="111"/>
      <c r="I59" s="111"/>
      <c r="J59" s="111"/>
      <c r="K59" s="111"/>
      <c r="L59" s="19"/>
      <c r="M59" s="9"/>
      <c r="Q59" s="6"/>
      <c r="R59" s="6"/>
      <c r="S59" s="6"/>
      <c r="T59" s="6"/>
      <c r="U59" s="6"/>
      <c r="V59" s="6"/>
      <c r="W59" s="6"/>
    </row>
    <row r="60" spans="1:23" s="91" customFormat="1" ht="18" customHeight="1" x14ac:dyDescent="0.25">
      <c r="A60" s="16"/>
      <c r="B60" s="335" t="s">
        <v>381</v>
      </c>
      <c r="C60" s="110"/>
      <c r="D60" s="430"/>
      <c r="E60" s="430"/>
      <c r="F60" s="430"/>
      <c r="G60" s="430"/>
      <c r="H60" s="430"/>
      <c r="I60" s="430"/>
      <c r="J60" s="430"/>
      <c r="K60" s="430"/>
      <c r="L60" s="19"/>
      <c r="M60" s="9"/>
      <c r="Q60" s="6"/>
      <c r="R60" s="6"/>
      <c r="S60" s="6"/>
      <c r="T60" s="6"/>
      <c r="U60" s="6"/>
      <c r="V60" s="6"/>
      <c r="W60" s="6"/>
    </row>
    <row r="61" spans="1:23" s="102" customFormat="1" ht="18" customHeight="1" x14ac:dyDescent="0.25">
      <c r="A61" s="16"/>
      <c r="B61" s="335" t="s">
        <v>382</v>
      </c>
      <c r="C61" s="110"/>
      <c r="D61" s="430"/>
      <c r="E61" s="430"/>
      <c r="F61" s="430"/>
      <c r="G61" s="430"/>
      <c r="H61" s="430"/>
      <c r="I61" s="430"/>
      <c r="J61" s="430"/>
      <c r="K61" s="430"/>
      <c r="L61" s="19"/>
      <c r="M61" s="9"/>
      <c r="Q61" s="6"/>
      <c r="R61" s="6"/>
      <c r="S61" s="6"/>
      <c r="T61" s="6"/>
      <c r="U61" s="6"/>
      <c r="V61" s="6"/>
      <c r="W61" s="6"/>
    </row>
    <row r="62" spans="1:23" s="91" customFormat="1" ht="9.9499999999999993" customHeight="1" x14ac:dyDescent="0.25">
      <c r="A62" s="16"/>
      <c r="B62" s="89"/>
      <c r="C62" s="110"/>
      <c r="D62" s="90"/>
      <c r="E62" s="111"/>
      <c r="F62" s="111"/>
      <c r="G62" s="111"/>
      <c r="H62" s="111"/>
      <c r="I62" s="111"/>
      <c r="J62" s="111"/>
      <c r="K62" s="111"/>
      <c r="L62" s="19"/>
      <c r="M62" s="9"/>
      <c r="Q62" s="6"/>
      <c r="R62" s="6"/>
      <c r="S62" s="6"/>
      <c r="T62" s="6"/>
      <c r="U62" s="6"/>
      <c r="V62" s="6"/>
      <c r="W62" s="6"/>
    </row>
    <row r="63" spans="1:23" s="91" customFormat="1" ht="18" customHeight="1" x14ac:dyDescent="0.25">
      <c r="A63" s="16"/>
      <c r="B63" s="445" t="s">
        <v>387</v>
      </c>
      <c r="C63" s="446"/>
      <c r="D63" s="446"/>
      <c r="E63" s="446"/>
      <c r="F63" s="446"/>
      <c r="G63" s="446"/>
      <c r="H63" s="446"/>
      <c r="I63" s="446"/>
      <c r="J63" s="446"/>
      <c r="K63" s="446"/>
      <c r="L63" s="19"/>
      <c r="M63" s="9"/>
      <c r="Q63" s="6"/>
      <c r="R63" s="6"/>
      <c r="S63" s="6"/>
      <c r="T63" s="6"/>
      <c r="U63" s="6"/>
      <c r="V63" s="6"/>
      <c r="W63" s="6"/>
    </row>
    <row r="64" spans="1:23" s="91" customFormat="1" ht="9.9499999999999993" customHeight="1" x14ac:dyDescent="0.25">
      <c r="A64" s="16"/>
      <c r="B64" s="89"/>
      <c r="C64" s="110"/>
      <c r="D64" s="111"/>
      <c r="E64" s="111"/>
      <c r="F64" s="111"/>
      <c r="G64" s="111"/>
      <c r="H64" s="111"/>
      <c r="I64" s="111"/>
      <c r="J64" s="111"/>
      <c r="K64" s="111"/>
      <c r="L64" s="19"/>
      <c r="M64" s="9"/>
      <c r="Q64" s="6"/>
      <c r="R64" s="6"/>
      <c r="S64" s="6"/>
      <c r="T64" s="6"/>
      <c r="U64" s="6"/>
      <c r="V64" s="6"/>
      <c r="W64" s="6"/>
    </row>
    <row r="65" spans="1:23" s="91" customFormat="1" ht="18" customHeight="1" x14ac:dyDescent="0.25">
      <c r="A65" s="16"/>
      <c r="B65" s="335" t="s">
        <v>383</v>
      </c>
      <c r="C65" s="110"/>
      <c r="D65" s="430"/>
      <c r="E65" s="430"/>
      <c r="F65" s="430"/>
      <c r="G65" s="430"/>
      <c r="H65" s="430"/>
      <c r="I65" s="430"/>
      <c r="J65" s="430"/>
      <c r="K65" s="430"/>
      <c r="L65" s="19"/>
      <c r="M65" s="9"/>
      <c r="Q65" s="6"/>
      <c r="R65" s="6"/>
      <c r="S65" s="6"/>
      <c r="T65" s="6"/>
      <c r="U65" s="6"/>
      <c r="V65" s="6"/>
      <c r="W65" s="6"/>
    </row>
    <row r="66" spans="1:23" s="91" customFormat="1" ht="18" customHeight="1" x14ac:dyDescent="0.25">
      <c r="A66" s="16"/>
      <c r="B66" s="335" t="s">
        <v>384</v>
      </c>
      <c r="C66" s="110"/>
      <c r="D66" s="430"/>
      <c r="E66" s="430"/>
      <c r="F66" s="430"/>
      <c r="G66" s="430"/>
      <c r="H66" s="430"/>
      <c r="I66" s="430"/>
      <c r="J66" s="430"/>
      <c r="K66" s="430"/>
      <c r="L66" s="19"/>
      <c r="M66" s="9"/>
      <c r="Q66" s="6"/>
      <c r="R66" s="6"/>
      <c r="S66" s="6"/>
      <c r="T66" s="6"/>
      <c r="U66" s="6"/>
      <c r="V66" s="6"/>
      <c r="W66" s="6"/>
    </row>
    <row r="67" spans="1:23" s="91" customFormat="1" ht="18" customHeight="1" x14ac:dyDescent="0.25">
      <c r="A67" s="16"/>
      <c r="B67" s="417" t="s">
        <v>1618</v>
      </c>
      <c r="C67" s="110"/>
      <c r="D67" s="430"/>
      <c r="E67" s="430"/>
      <c r="F67" s="430"/>
      <c r="G67" s="430"/>
      <c r="H67" s="430"/>
      <c r="I67" s="430"/>
      <c r="J67" s="430"/>
      <c r="K67" s="430"/>
      <c r="L67" s="19"/>
      <c r="M67" s="9"/>
      <c r="Q67" s="6"/>
      <c r="R67" s="6"/>
      <c r="S67" s="6"/>
      <c r="T67" s="6"/>
      <c r="U67" s="6"/>
      <c r="V67" s="6"/>
      <c r="W67" s="6"/>
    </row>
    <row r="68" spans="1:23" s="91" customFormat="1" ht="18" customHeight="1" x14ac:dyDescent="0.25">
      <c r="A68" s="16"/>
      <c r="B68" s="335" t="s">
        <v>372</v>
      </c>
      <c r="C68" s="110"/>
      <c r="D68" s="430"/>
      <c r="E68" s="430"/>
      <c r="F68" s="430"/>
      <c r="G68" s="430"/>
      <c r="H68" s="430"/>
      <c r="I68" s="430"/>
      <c r="J68" s="430"/>
      <c r="K68" s="430"/>
      <c r="L68" s="19"/>
      <c r="M68" s="9"/>
      <c r="Q68" s="6"/>
      <c r="R68" s="6"/>
      <c r="S68" s="6"/>
      <c r="T68" s="6"/>
      <c r="U68" s="6"/>
      <c r="V68" s="6"/>
      <c r="W68" s="6"/>
    </row>
    <row r="69" spans="1:23" s="91" customFormat="1" ht="18" customHeight="1" x14ac:dyDescent="0.25">
      <c r="A69" s="16"/>
      <c r="B69" s="418" t="s">
        <v>1766</v>
      </c>
      <c r="C69" s="110"/>
      <c r="D69" s="430"/>
      <c r="E69" s="430"/>
      <c r="F69" s="430"/>
      <c r="G69" s="430"/>
      <c r="H69" s="430"/>
      <c r="I69" s="430"/>
      <c r="J69" s="430"/>
      <c r="K69" s="430"/>
      <c r="L69" s="19"/>
      <c r="M69" s="9"/>
      <c r="Q69" s="6"/>
      <c r="R69" s="6"/>
      <c r="S69" s="6"/>
      <c r="T69" s="6"/>
      <c r="U69" s="6"/>
      <c r="V69" s="6"/>
      <c r="W69" s="6"/>
    </row>
    <row r="70" spans="1:23" s="371" customFormat="1" ht="18" customHeight="1" x14ac:dyDescent="0.25">
      <c r="A70" s="16"/>
      <c r="B70" s="368" t="s">
        <v>1581</v>
      </c>
      <c r="C70" s="368"/>
      <c r="D70" s="426"/>
      <c r="E70" s="427"/>
      <c r="F70" s="427"/>
      <c r="G70" s="427"/>
      <c r="H70" s="427"/>
      <c r="I70" s="427"/>
      <c r="J70" s="427"/>
      <c r="K70" s="428"/>
      <c r="L70" s="19"/>
      <c r="M70" s="9"/>
      <c r="Q70" s="6"/>
      <c r="R70" s="6"/>
      <c r="S70" s="6"/>
      <c r="T70" s="6"/>
      <c r="U70" s="6"/>
      <c r="V70" s="6"/>
      <c r="W70" s="6"/>
    </row>
    <row r="71" spans="1:23" s="91" customFormat="1" ht="18" customHeight="1" x14ac:dyDescent="0.25">
      <c r="A71" s="16"/>
      <c r="B71" s="335" t="s">
        <v>373</v>
      </c>
      <c r="C71" s="110"/>
      <c r="D71" s="430"/>
      <c r="E71" s="430"/>
      <c r="F71" s="430"/>
      <c r="G71" s="430"/>
      <c r="H71" s="430"/>
      <c r="I71" s="430"/>
      <c r="J71" s="430"/>
      <c r="K71" s="430"/>
      <c r="L71" s="19"/>
      <c r="M71" s="9"/>
      <c r="Q71" s="6"/>
      <c r="R71" s="6"/>
      <c r="S71" s="6"/>
      <c r="T71" s="6"/>
      <c r="U71" s="6"/>
      <c r="V71" s="6"/>
      <c r="W71" s="6"/>
    </row>
    <row r="72" spans="1:23" s="91" customFormat="1" ht="18" customHeight="1" x14ac:dyDescent="0.25">
      <c r="A72" s="16"/>
      <c r="B72" s="335" t="s">
        <v>385</v>
      </c>
      <c r="C72" s="110"/>
      <c r="D72" s="430"/>
      <c r="E72" s="430"/>
      <c r="F72" s="430"/>
      <c r="G72" s="430"/>
      <c r="H72" s="430"/>
      <c r="I72" s="430"/>
      <c r="J72" s="430"/>
      <c r="K72" s="430"/>
      <c r="L72" s="19"/>
      <c r="M72" s="9"/>
      <c r="Q72" s="6"/>
      <c r="R72" s="6"/>
      <c r="S72" s="6"/>
      <c r="T72" s="6"/>
      <c r="U72" s="6"/>
      <c r="V72" s="6"/>
      <c r="W72" s="6"/>
    </row>
    <row r="73" spans="1:23" s="91" customFormat="1" ht="9.9499999999999993" customHeight="1" x14ac:dyDescent="0.25">
      <c r="A73" s="16"/>
      <c r="B73" s="335"/>
      <c r="C73" s="110"/>
      <c r="D73" s="90"/>
      <c r="E73" s="111"/>
      <c r="F73" s="111"/>
      <c r="G73" s="111"/>
      <c r="H73" s="111"/>
      <c r="I73" s="111"/>
      <c r="J73" s="111"/>
      <c r="K73" s="111"/>
      <c r="L73" s="19"/>
      <c r="M73" s="9"/>
      <c r="Q73" s="6"/>
      <c r="R73" s="6"/>
      <c r="S73" s="6"/>
      <c r="T73" s="6"/>
      <c r="U73" s="6"/>
      <c r="V73" s="6"/>
      <c r="W73" s="6"/>
    </row>
    <row r="74" spans="1:23" s="91" customFormat="1" ht="54" customHeight="1" x14ac:dyDescent="0.25">
      <c r="A74" s="16"/>
      <c r="B74" s="20" t="s">
        <v>386</v>
      </c>
      <c r="C74" s="20"/>
      <c r="D74" s="441"/>
      <c r="E74" s="441"/>
      <c r="F74" s="441"/>
      <c r="G74" s="441"/>
      <c r="H74" s="441"/>
      <c r="I74" s="441"/>
      <c r="J74" s="441"/>
      <c r="K74" s="441"/>
      <c r="L74" s="19"/>
      <c r="M74" s="9"/>
      <c r="Q74" s="6"/>
      <c r="R74" s="6"/>
      <c r="S74" s="6"/>
      <c r="T74" s="6"/>
      <c r="U74" s="6"/>
      <c r="V74" s="6"/>
      <c r="W74" s="6"/>
    </row>
    <row r="75" spans="1:23" s="91" customFormat="1" ht="9.9499999999999993" customHeight="1" x14ac:dyDescent="0.25">
      <c r="A75" s="21"/>
      <c r="B75" s="22"/>
      <c r="C75" s="22"/>
      <c r="D75" s="22"/>
      <c r="E75" s="22"/>
      <c r="F75" s="22"/>
      <c r="G75" s="22"/>
      <c r="H75" s="22"/>
      <c r="I75" s="22"/>
      <c r="J75" s="22"/>
      <c r="K75" s="22"/>
      <c r="L75" s="23"/>
      <c r="M75" s="9"/>
      <c r="Q75" s="6"/>
      <c r="R75" s="6"/>
      <c r="S75" s="6"/>
      <c r="T75" s="6"/>
      <c r="U75" s="6"/>
      <c r="V75" s="6"/>
      <c r="W75" s="6"/>
    </row>
    <row r="76" spans="1:23" s="91" customFormat="1" ht="9.9499999999999993" customHeight="1" x14ac:dyDescent="0.25">
      <c r="A76" s="6"/>
      <c r="B76" s="6"/>
      <c r="C76" s="6"/>
      <c r="D76" s="6"/>
      <c r="E76" s="6"/>
      <c r="F76" s="6"/>
      <c r="G76" s="6"/>
      <c r="H76" s="6"/>
      <c r="I76" s="6"/>
      <c r="J76" s="6"/>
      <c r="K76" s="6"/>
      <c r="M76" s="9"/>
      <c r="Q76" s="6"/>
      <c r="R76" s="6"/>
      <c r="S76" s="6"/>
      <c r="T76" s="6"/>
      <c r="U76" s="6"/>
      <c r="V76" s="6"/>
      <c r="W76" s="6"/>
    </row>
  </sheetData>
  <sheetProtection algorithmName="SHA-512" hashValue="qYuIMt02ZhWkUeKxdwQ4jelpviTZd9zoE6O+mNCixOwfqjudZ2phjyVq4Rczx3Y2hFM6N0zkkFvQAjv6WMbM7w==" saltValue="njdn2ZKPu99cS4j69u/zNw==" spinCount="100000" sheet="1" objects="1" scenarios="1"/>
  <mergeCells count="63">
    <mergeCell ref="D34:K34"/>
    <mergeCell ref="B4:K4"/>
    <mergeCell ref="D71:K71"/>
    <mergeCell ref="D72:K72"/>
    <mergeCell ref="D56:K56"/>
    <mergeCell ref="D57:K57"/>
    <mergeCell ref="D60:K60"/>
    <mergeCell ref="D61:K61"/>
    <mergeCell ref="B63:K63"/>
    <mergeCell ref="D50:K50"/>
    <mergeCell ref="D51:K51"/>
    <mergeCell ref="D52:K52"/>
    <mergeCell ref="D54:K54"/>
    <mergeCell ref="D55:K55"/>
    <mergeCell ref="D43:K43"/>
    <mergeCell ref="D46:K46"/>
    <mergeCell ref="D74:K74"/>
    <mergeCell ref="D65:K65"/>
    <mergeCell ref="D66:K66"/>
    <mergeCell ref="D67:K67"/>
    <mergeCell ref="D68:K68"/>
    <mergeCell ref="D69:K69"/>
    <mergeCell ref="D70:K70"/>
    <mergeCell ref="D47:K47"/>
    <mergeCell ref="D48:K48"/>
    <mergeCell ref="D49:K49"/>
    <mergeCell ref="D53:K53"/>
    <mergeCell ref="D37:K37"/>
    <mergeCell ref="D38:K38"/>
    <mergeCell ref="D40:K40"/>
    <mergeCell ref="D41:K41"/>
    <mergeCell ref="D42:K42"/>
    <mergeCell ref="D39:K39"/>
    <mergeCell ref="D36:K36"/>
    <mergeCell ref="D15:K15"/>
    <mergeCell ref="D26:K26"/>
    <mergeCell ref="D27:K27"/>
    <mergeCell ref="D28:K28"/>
    <mergeCell ref="D29:K29"/>
    <mergeCell ref="D17:E17"/>
    <mergeCell ref="D18:E18"/>
    <mergeCell ref="D19:E19"/>
    <mergeCell ref="D20:K20"/>
    <mergeCell ref="D21:E21"/>
    <mergeCell ref="D22:E22"/>
    <mergeCell ref="G17:K17"/>
    <mergeCell ref="D23:E23"/>
    <mergeCell ref="D32:K32"/>
    <mergeCell ref="D35:K35"/>
    <mergeCell ref="N20:O20"/>
    <mergeCell ref="B6:K6"/>
    <mergeCell ref="D14:K14"/>
    <mergeCell ref="D30:K30"/>
    <mergeCell ref="D31:K31"/>
    <mergeCell ref="D8:K8"/>
    <mergeCell ref="D7:K7"/>
    <mergeCell ref="D9:K9"/>
    <mergeCell ref="D12:K12"/>
    <mergeCell ref="D13:K13"/>
    <mergeCell ref="G18:K18"/>
    <mergeCell ref="G19:K19"/>
    <mergeCell ref="G21:K21"/>
    <mergeCell ref="G22:K22"/>
  </mergeCells>
  <dataValidations xWindow="344" yWindow="759" count="11">
    <dataValidation type="list" allowBlank="1" showInputMessage="1" showErrorMessage="1" sqref="D60:K60" xr:uid="{00000000-0002-0000-0100-000000000000}">
      <formula1>Rechnung_an</formula1>
    </dataValidation>
    <dataValidation type="list" allowBlank="1" showInputMessage="1" showErrorMessage="1" sqref="D14:K15" xr:uid="{00000000-0002-0000-0100-000001000000}">
      <formula1>Sprachen</formula1>
    </dataValidation>
    <dataValidation type="list" allowBlank="1" showInputMessage="1" showErrorMessage="1" sqref="D46:K46" xr:uid="{00000000-0002-0000-0100-000002000000}">
      <formula1>Branchen</formula1>
    </dataValidation>
    <dataValidation type="list" allowBlank="1" showInputMessage="1" showErrorMessage="1" sqref="D26:K26" xr:uid="{00000000-0002-0000-0100-000003000000}">
      <formula1>Anrede</formula1>
    </dataValidation>
    <dataValidation type="list" allowBlank="1" showInputMessage="1" showErrorMessage="1" sqref="D8:K8" xr:uid="{00000000-0002-0000-0100-000004000000}">
      <formula1>Zertifikat</formula1>
    </dataValidation>
    <dataValidation type="list" allowBlank="1" showInputMessage="1" showErrorMessage="1" sqref="D19:E19" xr:uid="{00000000-0002-0000-0100-000005000000}">
      <formula1>Entscheid</formula1>
    </dataValidation>
    <dataValidation type="list" allowBlank="1" showInputMessage="1" showErrorMessage="1" sqref="D20:K20" xr:uid="{00000000-0002-0000-0100-000006000000}">
      <formula1>Verlängerung</formula1>
    </dataValidation>
    <dataValidation type="list" allowBlank="1" showInputMessage="1" showErrorMessage="1" prompt="Please specify the certificate that you are aiming to secure!" sqref="D13:K13" xr:uid="{00000000-0002-0000-0100-000007000000}">
      <formula1>Zertifikate</formula1>
    </dataValidation>
    <dataValidation type="list" allowBlank="1" showInputMessage="1" showErrorMessage="1" sqref="D31:K31 D40:K40 D54:K54 D71:K71" xr:uid="{4C2611AA-9A62-4A74-8979-C2A9CEEB3393}">
      <formula1>Länder</formula1>
    </dataValidation>
    <dataValidation type="whole" allowBlank="1" showInputMessage="1" showErrorMessage="1" error="For the levels B and C an extension of a maximum of 48 months is possible. No extension is possible for level A." sqref="D21:E21" xr:uid="{00000000-0002-0000-0100-000008000000}">
      <formula1>N21</formula1>
      <formula2>O21</formula2>
    </dataValidation>
    <dataValidation allowBlank="1" showInputMessage="1" showErrorMessage="1" prompt="Please enter the date in the format DD.MM.YYYY!" sqref="D9:K9 D17:E17 D30:K30" xr:uid="{3FDFA53C-B517-4CAA-86FE-5E8EAE7C2FB0}"/>
  </dataValidations>
  <printOptions horizontalCentered="1"/>
  <pageMargins left="0.39370078740157483" right="0.39370078740157483" top="1.5748031496062993" bottom="0.59055118110236227" header="0.39370078740157483" footer="0.31496062992125984"/>
  <pageSetup paperSize="9" scale="86" fitToHeight="0" orientation="portrait" r:id="rId1"/>
  <headerFooter>
    <oddHeader>&amp;L&amp;"Verdana,Standard"&amp;9&amp;G&amp;C&amp;"Verdana,Fett"&amp;12
IPMA Level A, B and C
Certification application
Personal details&amp;R&amp;G</oddHeader>
    <oddFooter>&amp;L&amp;"Verdana,Standard"&amp;9© VZPM&amp;C&amp;"Verdana,Standard"&amp;9&amp;F&amp;R&amp;"Verdana,Standard"&amp;9&amp;A page &amp;P/&amp;N</oddFooter>
  </headerFooter>
  <rowBreaks count="1" manualBreakCount="1">
    <brk id="42"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5"/>
  <sheetViews>
    <sheetView showGridLines="0" zoomScaleNormal="100" workbookViewId="0"/>
  </sheetViews>
  <sheetFormatPr baseColWidth="10" defaultColWidth="11.42578125" defaultRowHeight="18" customHeight="1" outlineLevelRow="1" x14ac:dyDescent="0.25"/>
  <cols>
    <col min="1" max="1" width="1.7109375" style="6" customWidth="1"/>
    <col min="2" max="2" width="21.7109375" style="6" customWidth="1"/>
    <col min="3" max="3" width="30.7109375" style="6" customWidth="1"/>
    <col min="4" max="4" width="16.7109375" style="6" customWidth="1"/>
    <col min="5" max="5" width="1.7109375" style="6" customWidth="1"/>
    <col min="6" max="8" width="15.7109375" style="6" customWidth="1"/>
    <col min="9" max="9" width="1.7109375" style="6" customWidth="1"/>
    <col min="10" max="10" width="1.7109375" style="91" customWidth="1"/>
    <col min="11" max="13" width="21.7109375" style="9" hidden="1" customWidth="1"/>
    <col min="14" max="14" width="21.7109375" style="91" hidden="1" customWidth="1"/>
    <col min="15" max="18" width="21.7109375" style="213" hidden="1" customWidth="1"/>
    <col min="19" max="19" width="21.7109375" style="91" hidden="1" customWidth="1"/>
    <col min="20" max="20" width="63.7109375" style="91" hidden="1" customWidth="1"/>
    <col min="21" max="16384" width="11.42578125" style="6"/>
  </cols>
  <sheetData>
    <row r="1" spans="1:20" ht="9.9499999999999993" customHeight="1" x14ac:dyDescent="0.25">
      <c r="A1" s="13"/>
      <c r="B1" s="14"/>
      <c r="C1" s="14"/>
      <c r="D1" s="14"/>
      <c r="E1" s="14"/>
      <c r="F1" s="14"/>
      <c r="G1" s="14"/>
      <c r="H1" s="14"/>
      <c r="I1" s="234"/>
      <c r="J1" s="213"/>
      <c r="N1" s="213"/>
      <c r="S1" s="213"/>
      <c r="T1" s="213"/>
    </row>
    <row r="2" spans="1:20" ht="39.950000000000003" customHeight="1" x14ac:dyDescent="0.25">
      <c r="A2" s="16"/>
      <c r="B2" s="443" t="s">
        <v>396</v>
      </c>
      <c r="C2" s="443"/>
      <c r="D2" s="443"/>
      <c r="E2" s="443"/>
      <c r="F2" s="443"/>
      <c r="G2" s="443"/>
      <c r="H2" s="443"/>
      <c r="I2" s="210"/>
      <c r="J2" s="279"/>
      <c r="N2" s="279"/>
      <c r="O2" s="279"/>
      <c r="P2" s="279"/>
      <c r="Q2" s="279"/>
      <c r="R2" s="279"/>
      <c r="S2" s="279"/>
      <c r="T2" s="279"/>
    </row>
    <row r="3" spans="1:20" ht="9.9499999999999993" customHeight="1" x14ac:dyDescent="0.25">
      <c r="A3" s="16"/>
      <c r="B3" s="18"/>
      <c r="C3" s="18"/>
      <c r="D3" s="18"/>
      <c r="E3" s="18"/>
      <c r="F3" s="18"/>
      <c r="G3" s="18"/>
      <c r="H3" s="18"/>
      <c r="I3" s="210"/>
      <c r="J3" s="279"/>
      <c r="N3" s="279"/>
      <c r="O3" s="279"/>
      <c r="P3" s="279"/>
      <c r="Q3" s="279"/>
      <c r="R3" s="279"/>
      <c r="S3" s="279"/>
      <c r="T3" s="279"/>
    </row>
    <row r="4" spans="1:20" ht="18" customHeight="1" x14ac:dyDescent="0.25">
      <c r="A4" s="16"/>
      <c r="B4" s="30" t="s">
        <v>397</v>
      </c>
      <c r="C4" s="18"/>
      <c r="D4" s="18"/>
      <c r="E4" s="18"/>
      <c r="F4" s="18"/>
      <c r="G4" s="18"/>
      <c r="H4" s="18"/>
      <c r="I4" s="210"/>
      <c r="J4" s="213"/>
      <c r="K4" s="469" t="s">
        <v>389</v>
      </c>
      <c r="L4" s="470"/>
      <c r="M4" s="471"/>
      <c r="N4" s="469" t="s">
        <v>390</v>
      </c>
      <c r="O4" s="470"/>
      <c r="P4" s="471"/>
      <c r="Q4" s="469" t="s">
        <v>391</v>
      </c>
      <c r="R4" s="470"/>
      <c r="S4" s="471"/>
      <c r="T4" s="236"/>
    </row>
    <row r="5" spans="1:20" ht="9.9499999999999993" customHeight="1" x14ac:dyDescent="0.25">
      <c r="A5" s="16"/>
      <c r="B5" s="18"/>
      <c r="C5" s="18"/>
      <c r="D5" s="18"/>
      <c r="E5" s="18"/>
      <c r="F5" s="18"/>
      <c r="G5" s="18"/>
      <c r="H5" s="18"/>
      <c r="I5" s="210"/>
      <c r="J5" s="213"/>
      <c r="K5" s="472"/>
      <c r="L5" s="473"/>
      <c r="M5" s="474"/>
      <c r="N5" s="472"/>
      <c r="O5" s="473"/>
      <c r="P5" s="474"/>
      <c r="Q5" s="472"/>
      <c r="R5" s="473"/>
      <c r="S5" s="474"/>
      <c r="T5" s="236"/>
    </row>
    <row r="6" spans="1:20" ht="18" customHeight="1" x14ac:dyDescent="0.25">
      <c r="A6" s="16"/>
      <c r="B6" s="18" t="s">
        <v>305</v>
      </c>
      <c r="C6" s="481" t="str">
        <f>IF(Pers!D12="","",Pers!D12)</f>
        <v/>
      </c>
      <c r="D6" s="481"/>
      <c r="E6" s="481"/>
      <c r="F6" s="481"/>
      <c r="G6" s="481"/>
      <c r="H6" s="481"/>
      <c r="I6" s="210"/>
      <c r="J6" s="213"/>
      <c r="K6" s="472"/>
      <c r="L6" s="473"/>
      <c r="M6" s="474"/>
      <c r="N6" s="472"/>
      <c r="O6" s="473"/>
      <c r="P6" s="474"/>
      <c r="Q6" s="472"/>
      <c r="R6" s="473"/>
      <c r="S6" s="474"/>
      <c r="T6" s="236"/>
    </row>
    <row r="7" spans="1:20" ht="18" customHeight="1" x14ac:dyDescent="0.25">
      <c r="A7" s="16"/>
      <c r="B7" s="18" t="s">
        <v>302</v>
      </c>
      <c r="C7" s="481" t="str">
        <f>IF(Pers!D13="","",Pers!D13)</f>
        <v/>
      </c>
      <c r="D7" s="481"/>
      <c r="E7" s="481"/>
      <c r="F7" s="481"/>
      <c r="G7" s="481"/>
      <c r="H7" s="481"/>
      <c r="I7" s="210"/>
      <c r="J7" s="213"/>
      <c r="K7" s="475"/>
      <c r="L7" s="476"/>
      <c r="M7" s="477"/>
      <c r="N7" s="475"/>
      <c r="O7" s="476"/>
      <c r="P7" s="477"/>
      <c r="Q7" s="475"/>
      <c r="R7" s="476"/>
      <c r="S7" s="477"/>
      <c r="T7" s="236"/>
    </row>
    <row r="8" spans="1:20" ht="72" customHeight="1" x14ac:dyDescent="0.25">
      <c r="A8" s="16"/>
      <c r="B8" s="18" t="s">
        <v>398</v>
      </c>
      <c r="C8" s="482" t="str">
        <f>IF(C7="Level A - Certified Project Director",K4,IF(C7="Level A - Certified Programme Director",N4,IF(C7="Level A - Certified Portfolio Director",Q4,IF(C7="Level B - Certified Senior Project Manager",K8,IF(C7="Level B - Certified Senior Programme Manager",N8,IF(C7="Level B - Certified Senior Portfolio Manager",Q8,IF(C7="Level C - Certified Project Manager",T8,"")))))))</f>
        <v/>
      </c>
      <c r="D8" s="482"/>
      <c r="E8" s="482"/>
      <c r="F8" s="482"/>
      <c r="G8" s="482"/>
      <c r="H8" s="482"/>
      <c r="I8" s="210"/>
      <c r="J8" s="213"/>
      <c r="K8" s="478" t="s">
        <v>392</v>
      </c>
      <c r="L8" s="479"/>
      <c r="M8" s="480"/>
      <c r="N8" s="478" t="s">
        <v>393</v>
      </c>
      <c r="O8" s="479"/>
      <c r="P8" s="480"/>
      <c r="Q8" s="478" t="s">
        <v>394</v>
      </c>
      <c r="R8" s="479"/>
      <c r="S8" s="480"/>
      <c r="T8" s="238" t="s">
        <v>395</v>
      </c>
    </row>
    <row r="9" spans="1:20" ht="9.9499999999999993" customHeight="1" x14ac:dyDescent="0.25">
      <c r="A9" s="21"/>
      <c r="B9" s="22"/>
      <c r="C9" s="22"/>
      <c r="D9" s="22"/>
      <c r="E9" s="22"/>
      <c r="F9" s="22"/>
      <c r="G9" s="22"/>
      <c r="H9" s="22"/>
      <c r="I9" s="235"/>
      <c r="J9" s="213"/>
      <c r="N9" s="213"/>
      <c r="S9" s="213"/>
      <c r="T9" s="213"/>
    </row>
    <row r="10" spans="1:20" ht="9.9499999999999993" customHeight="1" x14ac:dyDescent="0.25">
      <c r="J10" s="213"/>
      <c r="N10" s="213"/>
      <c r="S10" s="213"/>
      <c r="T10" s="213"/>
    </row>
    <row r="11" spans="1:20" ht="9.9499999999999993" customHeight="1" x14ac:dyDescent="0.15">
      <c r="A11" s="39"/>
      <c r="B11" s="47"/>
      <c r="C11" s="40"/>
      <c r="D11" s="40"/>
      <c r="E11" s="40"/>
      <c r="F11" s="40"/>
      <c r="G11" s="40"/>
      <c r="H11" s="48"/>
      <c r="I11" s="41"/>
    </row>
    <row r="12" spans="1:20" ht="18" customHeight="1" x14ac:dyDescent="0.15">
      <c r="A12" s="42"/>
      <c r="B12" s="450" t="s">
        <v>399</v>
      </c>
      <c r="C12" s="450"/>
      <c r="D12" s="43"/>
      <c r="E12" s="43"/>
      <c r="F12" s="43"/>
      <c r="G12" s="43"/>
      <c r="H12" s="25" t="s">
        <v>413</v>
      </c>
      <c r="I12" s="44"/>
      <c r="K12" s="240" t="s">
        <v>10</v>
      </c>
      <c r="L12" s="214" t="s">
        <v>88</v>
      </c>
      <c r="M12" s="214" t="s">
        <v>93</v>
      </c>
      <c r="N12" s="214" t="s">
        <v>50</v>
      </c>
      <c r="O12" s="214" t="s">
        <v>66</v>
      </c>
      <c r="P12" s="214" t="s">
        <v>98</v>
      </c>
      <c r="Q12" s="214" t="s">
        <v>99</v>
      </c>
      <c r="R12" s="214" t="s">
        <v>100</v>
      </c>
      <c r="S12" s="214" t="s">
        <v>101</v>
      </c>
    </row>
    <row r="13" spans="1:20" ht="9.9499999999999993" customHeight="1" x14ac:dyDescent="0.15">
      <c r="A13" s="42"/>
      <c r="B13" s="89"/>
      <c r="C13" s="43"/>
      <c r="D13" s="43"/>
      <c r="E13" s="43"/>
      <c r="F13" s="43"/>
      <c r="G13" s="43"/>
      <c r="H13" s="25"/>
      <c r="I13" s="44"/>
      <c r="N13" s="9"/>
      <c r="O13" s="9"/>
      <c r="P13" s="9"/>
      <c r="Q13" s="9"/>
    </row>
    <row r="14" spans="1:20" ht="18" customHeight="1" x14ac:dyDescent="0.15">
      <c r="A14" s="42"/>
      <c r="B14" s="446" t="s">
        <v>412</v>
      </c>
      <c r="C14" s="446"/>
      <c r="D14" s="446"/>
      <c r="E14" s="446"/>
      <c r="F14" s="446"/>
      <c r="G14" s="449"/>
      <c r="H14" s="55">
        <f>Exp!D156</f>
        <v>0</v>
      </c>
      <c r="I14" s="44"/>
      <c r="J14" s="213"/>
      <c r="K14" s="240" t="s">
        <v>89</v>
      </c>
      <c r="L14" s="214" t="str">
        <f>IF(AND(M14="ja",N14="ja",O14="ja"),"yes","no")</f>
        <v>no</v>
      </c>
      <c r="M14" s="214" t="str">
        <f>IF(H14&gt;=60,"ja","nein")</f>
        <v>nein</v>
      </c>
      <c r="N14" s="214" t="str">
        <f>IF(H19&gt;=60,"ja","nein")</f>
        <v>nein</v>
      </c>
      <c r="O14" s="214" t="str">
        <f>IF(H20&gt;=36,"ja","nein")</f>
        <v>nein</v>
      </c>
      <c r="P14" s="215"/>
      <c r="Q14" s="215"/>
      <c r="S14" s="213"/>
      <c r="T14" s="213"/>
    </row>
    <row r="15" spans="1:20" ht="18" customHeight="1" x14ac:dyDescent="0.15">
      <c r="A15" s="42"/>
      <c r="B15" s="447" t="s">
        <v>400</v>
      </c>
      <c r="C15" s="447"/>
      <c r="D15" s="447"/>
      <c r="E15" s="447"/>
      <c r="F15" s="447"/>
      <c r="G15" s="448"/>
      <c r="H15" s="55">
        <f>Exp!E156</f>
        <v>0</v>
      </c>
      <c r="I15" s="44"/>
      <c r="J15" s="213"/>
      <c r="K15" s="240" t="s">
        <v>94</v>
      </c>
      <c r="L15" s="214" t="str">
        <f>IF(AND(M15="ja",N15="ja",O15="ja"),"yes","no")</f>
        <v>no</v>
      </c>
      <c r="M15" s="214" t="str">
        <f>IF(H15&gt;=60,"ja","nein")</f>
        <v>nein</v>
      </c>
      <c r="N15" s="214" t="str">
        <f>IF(H23&gt;=60,"ja","nein")</f>
        <v>nein</v>
      </c>
      <c r="O15" s="214" t="str">
        <f>IF(H24&gt;=60,"ja","nein")</f>
        <v>nein</v>
      </c>
      <c r="P15" s="215"/>
      <c r="Q15" s="215"/>
      <c r="S15" s="213"/>
      <c r="T15" s="213"/>
    </row>
    <row r="16" spans="1:20" ht="18" customHeight="1" x14ac:dyDescent="0.15">
      <c r="A16" s="42"/>
      <c r="B16" s="447" t="s">
        <v>401</v>
      </c>
      <c r="C16" s="447"/>
      <c r="D16" s="447"/>
      <c r="E16" s="447"/>
      <c r="F16" s="447"/>
      <c r="G16" s="448"/>
      <c r="H16" s="55">
        <f>Exp!F156</f>
        <v>0</v>
      </c>
      <c r="I16" s="44"/>
      <c r="J16" s="213"/>
      <c r="K16" s="241" t="s">
        <v>95</v>
      </c>
      <c r="L16" s="214" t="str">
        <f>IF(AND(M16="ja",N16="ja",P16="ja",Q16="ja"),"yes","no")</f>
        <v>no</v>
      </c>
      <c r="M16" s="214" t="str">
        <f>IF(H14&gt;=84,"ja","nein")</f>
        <v>nein</v>
      </c>
      <c r="N16" s="214" t="str">
        <f>IF(H23&gt;=48,"ja","nein")</f>
        <v>nein</v>
      </c>
      <c r="O16" s="244"/>
      <c r="P16" s="214" t="str">
        <f>IF(H19&gt;=36,"ja","nein")</f>
        <v>nein</v>
      </c>
      <c r="Q16" s="214" t="str">
        <f>IF(H20&gt;=36,"ja","nein")</f>
        <v>nein</v>
      </c>
      <c r="S16" s="213"/>
      <c r="T16" s="213"/>
    </row>
    <row r="17" spans="1:20" ht="9.9499999999999993" customHeight="1" x14ac:dyDescent="0.15">
      <c r="A17" s="42"/>
      <c r="B17" s="211"/>
      <c r="C17" s="43"/>
      <c r="D17" s="43"/>
      <c r="E17" s="43"/>
      <c r="F17" s="43"/>
      <c r="G17" s="43"/>
      <c r="H17" s="25"/>
      <c r="I17" s="44"/>
      <c r="J17" s="213"/>
      <c r="L17" s="213"/>
      <c r="M17" s="213"/>
      <c r="N17" s="213"/>
      <c r="S17" s="213"/>
      <c r="T17" s="213"/>
    </row>
    <row r="18" spans="1:20" ht="18" customHeight="1" x14ac:dyDescent="0.15">
      <c r="A18" s="42"/>
      <c r="B18" s="446" t="s">
        <v>402</v>
      </c>
      <c r="C18" s="446"/>
      <c r="D18" s="446"/>
      <c r="E18" s="446"/>
      <c r="F18" s="446"/>
      <c r="G18" s="449"/>
      <c r="H18" s="55">
        <f>Exp!H156</f>
        <v>0</v>
      </c>
      <c r="I18" s="44"/>
      <c r="K18" s="240" t="s">
        <v>96</v>
      </c>
      <c r="L18" s="214" t="str">
        <f>IF(AND(M18="ja",N18="ja",O18="ja"),"yes","no")</f>
        <v>no</v>
      </c>
      <c r="M18" s="214" t="str">
        <f>IF(H15&gt;=60,"ja","nein")</f>
        <v>nein</v>
      </c>
      <c r="N18" s="214" t="str">
        <f>IF(H27&gt;=60,"ja","nein")</f>
        <v>nein</v>
      </c>
      <c r="O18" s="230" t="str">
        <f>IF(H28&gt;=60,"ja","nein")</f>
        <v>nein</v>
      </c>
      <c r="P18" s="215"/>
      <c r="Q18" s="215"/>
    </row>
    <row r="19" spans="1:20" ht="18" customHeight="1" x14ac:dyDescent="0.15">
      <c r="A19" s="42"/>
      <c r="B19" s="447" t="s">
        <v>400</v>
      </c>
      <c r="C19" s="447"/>
      <c r="D19" s="447"/>
      <c r="E19" s="447"/>
      <c r="F19" s="447"/>
      <c r="G19" s="448"/>
      <c r="H19" s="55">
        <f>Exp!I156</f>
        <v>0</v>
      </c>
      <c r="I19" s="44"/>
      <c r="K19" s="240" t="s">
        <v>97</v>
      </c>
      <c r="L19" s="230" t="str">
        <f>IF(AND(M19="ja",N19="ja",R19="ja",S19="ja"),"yes","no")</f>
        <v>no</v>
      </c>
      <c r="M19" s="214" t="str">
        <f>IF(H14&gt;=84,"ja","nein")</f>
        <v>nein</v>
      </c>
      <c r="N19" s="214" t="str">
        <f>IF(H27&gt;=48,"ja","nein")</f>
        <v>nein</v>
      </c>
      <c r="O19" s="242"/>
      <c r="P19" s="232"/>
      <c r="Q19" s="243"/>
      <c r="R19" s="214" t="str">
        <f>IF(H19+H23&gt;=36,"ja","nein")</f>
        <v>nein</v>
      </c>
      <c r="S19" s="230" t="str">
        <f>IF(H20+H24&gt;=36,"ja","nein")</f>
        <v>nein</v>
      </c>
    </row>
    <row r="20" spans="1:20" ht="18" customHeight="1" x14ac:dyDescent="0.15">
      <c r="A20" s="42"/>
      <c r="B20" s="447" t="s">
        <v>403</v>
      </c>
      <c r="C20" s="447"/>
      <c r="D20" s="447"/>
      <c r="E20" s="447"/>
      <c r="F20" s="447"/>
      <c r="G20" s="448"/>
      <c r="H20" s="55">
        <f>Exp!J156</f>
        <v>0</v>
      </c>
      <c r="I20" s="44"/>
      <c r="J20" s="179"/>
      <c r="K20" s="240" t="s">
        <v>90</v>
      </c>
      <c r="L20" s="214" t="str">
        <f>IF(AND(M20="ja",N20="ja"),"yes","no")</f>
        <v>no</v>
      </c>
      <c r="M20" s="214" t="str">
        <f>IF(H14&gt;=60,"ja","nein")</f>
        <v>nein</v>
      </c>
      <c r="N20" s="230" t="str">
        <f>IF(H19&gt;=36,"ja","nein")</f>
        <v>nein</v>
      </c>
      <c r="O20" s="232"/>
      <c r="P20" s="232"/>
      <c r="Q20" s="232"/>
      <c r="S20" s="232"/>
      <c r="T20" s="179"/>
    </row>
    <row r="21" spans="1:20" ht="9.9499999999999993" customHeight="1" x14ac:dyDescent="0.15">
      <c r="A21" s="42"/>
      <c r="B21" s="49"/>
      <c r="C21" s="90"/>
      <c r="D21" s="92"/>
      <c r="E21" s="92"/>
      <c r="F21" s="92"/>
      <c r="G21" s="50"/>
      <c r="H21" s="26"/>
      <c r="I21" s="44"/>
      <c r="L21" s="213"/>
      <c r="M21" s="213"/>
      <c r="N21" s="213"/>
      <c r="O21" s="232"/>
      <c r="P21" s="215"/>
      <c r="Q21" s="215"/>
    </row>
    <row r="22" spans="1:20" ht="18" customHeight="1" x14ac:dyDescent="0.15">
      <c r="A22" s="42"/>
      <c r="B22" s="446" t="s">
        <v>404</v>
      </c>
      <c r="C22" s="446"/>
      <c r="D22" s="446"/>
      <c r="E22" s="446"/>
      <c r="F22" s="446"/>
      <c r="G22" s="449"/>
      <c r="H22" s="55">
        <f>Exp!AR156</f>
        <v>0</v>
      </c>
      <c r="I22" s="44"/>
      <c r="K22" s="240" t="s">
        <v>91</v>
      </c>
      <c r="L22" s="214" t="str">
        <f>IF(AND(M22="ja",N22="ja"),"yes","no")</f>
        <v>no</v>
      </c>
      <c r="M22" s="214" t="str">
        <f>IF(H14&gt;=60,"ja","nein")</f>
        <v>nein</v>
      </c>
      <c r="N22" s="230" t="str">
        <f>IF(H23&gt;=36,"ja","nein")</f>
        <v>nein</v>
      </c>
      <c r="O22" s="232"/>
      <c r="P22" s="232"/>
      <c r="Q22" s="215"/>
    </row>
    <row r="23" spans="1:20" ht="18" customHeight="1" x14ac:dyDescent="0.15">
      <c r="A23" s="42"/>
      <c r="B23" s="447" t="s">
        <v>400</v>
      </c>
      <c r="C23" s="447"/>
      <c r="D23" s="447"/>
      <c r="E23" s="447"/>
      <c r="F23" s="447"/>
      <c r="G23" s="448"/>
      <c r="H23" s="55">
        <f>Exp!AS156</f>
        <v>0</v>
      </c>
      <c r="I23" s="44"/>
      <c r="K23" s="240" t="s">
        <v>92</v>
      </c>
      <c r="L23" s="214" t="str">
        <f>IF(AND(M23="ja",N23="ja"),"yes","no")</f>
        <v>no</v>
      </c>
      <c r="M23" s="214" t="str">
        <f>IF(H14&gt;=60,"ja","nein")</f>
        <v>nein</v>
      </c>
      <c r="N23" s="230" t="str">
        <f>IF(H27&gt;=36,"ja","nein")</f>
        <v>nein</v>
      </c>
      <c r="O23" s="232"/>
      <c r="P23" s="232"/>
      <c r="Q23" s="215"/>
    </row>
    <row r="24" spans="1:20" ht="18" customHeight="1" x14ac:dyDescent="0.15">
      <c r="A24" s="42"/>
      <c r="B24" s="447" t="s">
        <v>405</v>
      </c>
      <c r="C24" s="447"/>
      <c r="D24" s="447"/>
      <c r="E24" s="447"/>
      <c r="F24" s="447"/>
      <c r="G24" s="448"/>
      <c r="H24" s="55">
        <f>Exp!AT156</f>
        <v>0</v>
      </c>
      <c r="I24" s="44"/>
      <c r="J24" s="179"/>
      <c r="K24" s="322"/>
      <c r="L24" s="224"/>
      <c r="M24" s="224"/>
      <c r="N24" s="224"/>
      <c r="O24" s="232"/>
      <c r="P24" s="232"/>
      <c r="Q24" s="215"/>
      <c r="S24" s="179"/>
      <c r="T24" s="179"/>
    </row>
    <row r="25" spans="1:20" ht="9.9499999999999993" customHeight="1" x14ac:dyDescent="0.15">
      <c r="A25" s="42"/>
      <c r="B25" s="49"/>
      <c r="C25" s="90"/>
      <c r="D25" s="92"/>
      <c r="E25" s="92"/>
      <c r="F25" s="92"/>
      <c r="G25" s="50"/>
      <c r="H25" s="26"/>
      <c r="I25" s="44"/>
    </row>
    <row r="26" spans="1:20" ht="18" customHeight="1" x14ac:dyDescent="0.15">
      <c r="A26" s="42"/>
      <c r="B26" s="446" t="s">
        <v>406</v>
      </c>
      <c r="C26" s="446"/>
      <c r="D26" s="446"/>
      <c r="E26" s="446"/>
      <c r="F26" s="446"/>
      <c r="G26" s="449"/>
      <c r="H26" s="55">
        <f>Exp!BG156</f>
        <v>0</v>
      </c>
      <c r="I26" s="44"/>
      <c r="K26" s="240" t="s">
        <v>289</v>
      </c>
      <c r="L26" s="230" t="str">
        <f>IF(AND(M26="ja",N26="ja"),"yes","no")</f>
        <v>no</v>
      </c>
      <c r="M26" s="230" t="str">
        <f>IF(H14&gt;=36,"ja","nein")</f>
        <v>nein</v>
      </c>
      <c r="N26" s="230" t="str">
        <f>IF(H19&gt;=24,"ja","nein")</f>
        <v>nein</v>
      </c>
      <c r="R26" s="317"/>
      <c r="S26" s="317"/>
    </row>
    <row r="27" spans="1:20" ht="18" customHeight="1" x14ac:dyDescent="0.15">
      <c r="A27" s="42"/>
      <c r="B27" s="447" t="s">
        <v>400</v>
      </c>
      <c r="C27" s="447"/>
      <c r="D27" s="447"/>
      <c r="E27" s="447"/>
      <c r="F27" s="447"/>
      <c r="G27" s="448"/>
      <c r="H27" s="55">
        <f>Exp!BH156</f>
        <v>0</v>
      </c>
      <c r="I27" s="44"/>
      <c r="K27" s="240" t="s">
        <v>102</v>
      </c>
      <c r="L27" s="230" t="str">
        <f>IF(OR(L15="ja",L16="ja"),"yes","no")</f>
        <v>no</v>
      </c>
    </row>
    <row r="28" spans="1:20" ht="18" customHeight="1" x14ac:dyDescent="0.15">
      <c r="A28" s="42"/>
      <c r="B28" s="447" t="s">
        <v>407</v>
      </c>
      <c r="C28" s="447"/>
      <c r="D28" s="447"/>
      <c r="E28" s="447"/>
      <c r="F28" s="447"/>
      <c r="G28" s="448"/>
      <c r="H28" s="55">
        <f>Exp!BI156</f>
        <v>0</v>
      </c>
      <c r="I28" s="44"/>
      <c r="J28" s="179"/>
      <c r="K28" s="240" t="s">
        <v>103</v>
      </c>
      <c r="L28" s="230" t="str">
        <f>IF(OR(L18="ja",L19="ja"),"yes","no")</f>
        <v>no</v>
      </c>
      <c r="N28" s="179"/>
      <c r="S28" s="179"/>
      <c r="T28" s="179"/>
    </row>
    <row r="29" spans="1:20" ht="9.9499999999999993" customHeight="1" x14ac:dyDescent="0.15">
      <c r="A29" s="42"/>
      <c r="B29" s="212"/>
      <c r="C29" s="212"/>
      <c r="D29" s="212"/>
      <c r="E29" s="212"/>
      <c r="F29" s="212"/>
      <c r="G29" s="212"/>
      <c r="H29" s="239"/>
      <c r="I29" s="44"/>
      <c r="J29" s="213"/>
      <c r="N29" s="213"/>
      <c r="S29" s="213"/>
      <c r="T29" s="213"/>
    </row>
    <row r="30" spans="1:20" ht="18" customHeight="1" x14ac:dyDescent="0.15">
      <c r="A30" s="42"/>
      <c r="B30" s="446" t="s">
        <v>408</v>
      </c>
      <c r="C30" s="446"/>
      <c r="D30" s="446"/>
      <c r="E30" s="446"/>
      <c r="F30" s="446"/>
      <c r="G30" s="446"/>
      <c r="H30" s="446"/>
      <c r="I30" s="44"/>
      <c r="J30" s="213"/>
      <c r="K30" s="318"/>
      <c r="L30" s="317"/>
      <c r="N30" s="213"/>
      <c r="S30" s="213"/>
      <c r="T30" s="213"/>
    </row>
    <row r="31" spans="1:20" ht="9.9499999999999993" customHeight="1" x14ac:dyDescent="0.15">
      <c r="A31" s="42"/>
      <c r="B31" s="231"/>
      <c r="C31" s="228"/>
      <c r="D31" s="229"/>
      <c r="E31" s="229"/>
      <c r="F31" s="229"/>
      <c r="G31" s="50"/>
      <c r="H31" s="26"/>
      <c r="I31" s="44"/>
    </row>
    <row r="32" spans="1:20" ht="18" customHeight="1" x14ac:dyDescent="0.15">
      <c r="A32" s="42"/>
      <c r="B32" s="453" t="s">
        <v>409</v>
      </c>
      <c r="C32" s="453"/>
      <c r="D32" s="453"/>
      <c r="E32" s="229"/>
      <c r="F32" s="245"/>
      <c r="G32" s="459" t="str">
        <f>IF(OR(C6="A",C6="B"),IF(AND(H19&gt;H23,H19&gt;H27),"Project Management",IF(AND(H23&gt;H19,H23&gt;H27),"Programme Management",IF(AND(H27&gt;H19,H27&gt;H23),"Portfolio Management",""))),"")</f>
        <v/>
      </c>
      <c r="H32" s="460"/>
      <c r="I32" s="44"/>
    </row>
    <row r="33" spans="1:21" ht="9.9499999999999993" customHeight="1" x14ac:dyDescent="0.15">
      <c r="A33" s="42"/>
      <c r="B33" s="90"/>
      <c r="C33" s="90"/>
      <c r="D33" s="92"/>
      <c r="E33" s="92"/>
      <c r="F33" s="92"/>
      <c r="G33" s="50"/>
      <c r="H33" s="26"/>
      <c r="I33" s="44"/>
    </row>
    <row r="34" spans="1:21" ht="18" customHeight="1" x14ac:dyDescent="0.15">
      <c r="A34" s="42"/>
      <c r="B34" s="465" t="s">
        <v>410</v>
      </c>
      <c r="C34" s="465"/>
      <c r="D34" s="465"/>
      <c r="E34" s="465"/>
      <c r="F34" s="465"/>
      <c r="G34" s="465"/>
      <c r="H34" s="178" t="str">
        <f>IF(C7="Level A - Certified Project Director",L14,IF(C7="Level A - Certified Programme Director",L27,IF(C7="Level A - Certified Portfolio Director",L28,IF(C7="Level B - Certified Senior Project Manager",L20,IF(C7="Level B - Certified Senior Programme Manager",L22,IF(C7="Level B - Certified Senior Portfolio Manager",L23,IF(C7="Level C - Certified Project Manager",L26,"")))))))</f>
        <v/>
      </c>
      <c r="I34" s="44"/>
      <c r="J34" s="213"/>
      <c r="N34" s="213"/>
      <c r="S34" s="213"/>
      <c r="T34" s="213"/>
    </row>
    <row r="35" spans="1:21" ht="9.9499999999999993" customHeight="1" x14ac:dyDescent="0.15">
      <c r="A35" s="42"/>
      <c r="B35" s="90"/>
      <c r="C35" s="90"/>
      <c r="D35" s="92"/>
      <c r="E35" s="92"/>
      <c r="F35" s="92"/>
      <c r="G35" s="50"/>
      <c r="H35" s="26"/>
      <c r="I35" s="44"/>
    </row>
    <row r="36" spans="1:21" ht="9.9499999999999993" customHeight="1" x14ac:dyDescent="0.15">
      <c r="A36" s="42"/>
      <c r="B36" s="280"/>
      <c r="C36" s="280"/>
      <c r="D36" s="229"/>
      <c r="E36" s="229"/>
      <c r="F36" s="229"/>
      <c r="G36" s="50"/>
      <c r="H36" s="26"/>
      <c r="I36" s="44"/>
      <c r="J36" s="281"/>
      <c r="N36" s="281"/>
      <c r="O36" s="281"/>
      <c r="P36" s="281"/>
      <c r="Q36" s="281"/>
      <c r="R36" s="281"/>
      <c r="S36" s="281"/>
      <c r="T36" s="281"/>
    </row>
    <row r="37" spans="1:21" ht="24" customHeight="1" x14ac:dyDescent="0.15">
      <c r="A37" s="42"/>
      <c r="B37" s="466" t="b">
        <f>IF(H34="nein",IF(H14&gt;=60,IF(H15&gt;=36,"Please contact us!","")))</f>
        <v>0</v>
      </c>
      <c r="C37" s="467"/>
      <c r="D37" s="467"/>
      <c r="E37" s="467"/>
      <c r="F37" s="467"/>
      <c r="G37" s="467"/>
      <c r="H37" s="468"/>
      <c r="I37" s="44"/>
      <c r="J37" s="281"/>
      <c r="N37" s="281"/>
      <c r="O37" s="281"/>
      <c r="P37" s="281"/>
      <c r="Q37" s="281"/>
      <c r="R37" s="281"/>
      <c r="S37" s="281"/>
      <c r="T37" s="281"/>
    </row>
    <row r="38" spans="1:21" ht="9.9499999999999993" customHeight="1" x14ac:dyDescent="0.15">
      <c r="A38" s="42"/>
      <c r="B38" s="289"/>
      <c r="C38" s="289"/>
      <c r="D38" s="289"/>
      <c r="E38" s="289"/>
      <c r="F38" s="289"/>
      <c r="G38" s="289"/>
      <c r="H38" s="289"/>
      <c r="I38" s="44"/>
      <c r="J38" s="281"/>
      <c r="N38" s="281"/>
      <c r="O38" s="281"/>
      <c r="P38" s="281"/>
      <c r="Q38" s="281"/>
      <c r="R38" s="281"/>
      <c r="S38" s="281"/>
      <c r="T38" s="281"/>
    </row>
    <row r="39" spans="1:21" ht="18" customHeight="1" x14ac:dyDescent="0.15">
      <c r="A39" s="42"/>
      <c r="B39" s="453" t="s">
        <v>411</v>
      </c>
      <c r="C39" s="453"/>
      <c r="D39" s="453"/>
      <c r="E39" s="453"/>
      <c r="F39" s="453"/>
      <c r="G39" s="453"/>
      <c r="H39" s="453"/>
      <c r="I39" s="44"/>
    </row>
    <row r="40" spans="1:21" ht="9.9499999999999993" customHeight="1" x14ac:dyDescent="0.15">
      <c r="A40" s="46"/>
      <c r="B40" s="52"/>
      <c r="C40" s="52"/>
      <c r="D40" s="53"/>
      <c r="E40" s="53"/>
      <c r="F40" s="53"/>
      <c r="G40" s="54"/>
      <c r="H40" s="36"/>
      <c r="I40" s="45"/>
    </row>
    <row r="41" spans="1:21" ht="9.9499999999999993" customHeight="1" x14ac:dyDescent="0.15">
      <c r="A41" s="58"/>
      <c r="B41" s="59"/>
      <c r="C41" s="59"/>
      <c r="D41" s="60"/>
      <c r="E41" s="60"/>
      <c r="F41" s="60"/>
      <c r="G41" s="61"/>
      <c r="H41" s="62"/>
      <c r="I41" s="58"/>
      <c r="J41" s="8"/>
      <c r="K41" s="10"/>
      <c r="L41" s="10"/>
      <c r="M41" s="10"/>
      <c r="N41" s="8"/>
      <c r="O41" s="208"/>
      <c r="P41" s="208"/>
      <c r="Q41" s="208"/>
      <c r="R41" s="208"/>
      <c r="S41" s="8"/>
      <c r="T41" s="8"/>
      <c r="U41" s="7"/>
    </row>
    <row r="42" spans="1:21" ht="18" hidden="1" customHeight="1" outlineLevel="1" x14ac:dyDescent="0.25">
      <c r="A42" s="63"/>
      <c r="B42" s="456" t="s">
        <v>36</v>
      </c>
      <c r="C42" s="456"/>
      <c r="D42" s="456"/>
      <c r="E42" s="456"/>
      <c r="F42" s="456"/>
      <c r="G42" s="456"/>
      <c r="H42" s="456"/>
      <c r="I42" s="63"/>
      <c r="J42" s="8"/>
      <c r="K42" s="10"/>
      <c r="L42" s="10"/>
      <c r="M42" s="10"/>
      <c r="N42" s="8"/>
      <c r="O42" s="208"/>
      <c r="P42" s="208"/>
      <c r="Q42" s="208"/>
      <c r="R42" s="208"/>
      <c r="S42" s="8"/>
      <c r="T42" s="8"/>
      <c r="U42" s="7"/>
    </row>
    <row r="43" spans="1:21" ht="9.9499999999999993" hidden="1" customHeight="1" outlineLevel="1" x14ac:dyDescent="0.15">
      <c r="A43" s="103"/>
      <c r="B43" s="104"/>
      <c r="C43" s="104"/>
      <c r="D43" s="105"/>
      <c r="E43" s="105"/>
      <c r="F43" s="105"/>
      <c r="G43" s="106"/>
      <c r="H43" s="107"/>
      <c r="I43" s="103"/>
      <c r="J43" s="8"/>
      <c r="K43" s="10"/>
      <c r="L43" s="10"/>
      <c r="M43" s="10"/>
      <c r="N43" s="8"/>
      <c r="O43" s="208"/>
      <c r="P43" s="208"/>
      <c r="Q43" s="208"/>
      <c r="R43" s="208"/>
      <c r="S43" s="8"/>
      <c r="T43" s="8"/>
      <c r="U43" s="7"/>
    </row>
    <row r="44" spans="1:21" ht="9.9499999999999993" hidden="1" customHeight="1" outlineLevel="1" x14ac:dyDescent="0.15">
      <c r="A44" s="39"/>
      <c r="B44" s="313"/>
      <c r="C44" s="313"/>
      <c r="D44" s="56"/>
      <c r="E44" s="56"/>
      <c r="F44" s="56"/>
      <c r="G44" s="57"/>
      <c r="H44" s="35"/>
      <c r="I44" s="41"/>
      <c r="J44" s="8"/>
      <c r="K44" s="10"/>
      <c r="L44" s="10"/>
      <c r="M44" s="10"/>
      <c r="N44" s="8"/>
      <c r="O44" s="208"/>
      <c r="P44" s="208"/>
      <c r="Q44" s="208"/>
      <c r="R44" s="208"/>
      <c r="S44" s="8"/>
      <c r="T44" s="8"/>
      <c r="U44" s="7"/>
    </row>
    <row r="45" spans="1:21" ht="60" hidden="1" customHeight="1" outlineLevel="1" x14ac:dyDescent="0.15">
      <c r="A45" s="42"/>
      <c r="B45" s="87" t="s">
        <v>0</v>
      </c>
      <c r="C45" s="457"/>
      <c r="D45" s="457"/>
      <c r="E45" s="457"/>
      <c r="F45" s="457"/>
      <c r="G45" s="457"/>
      <c r="H45" s="457"/>
      <c r="I45" s="44"/>
      <c r="J45" s="8"/>
      <c r="K45" s="10"/>
      <c r="L45" s="10"/>
      <c r="M45" s="10"/>
      <c r="N45" s="8"/>
      <c r="O45" s="208"/>
      <c r="P45" s="208"/>
      <c r="Q45" s="208"/>
      <c r="R45" s="208"/>
      <c r="S45" s="8"/>
      <c r="T45" s="8"/>
      <c r="U45" s="7"/>
    </row>
    <row r="46" spans="1:21" ht="9.9499999999999993" hidden="1" customHeight="1" outlineLevel="1" x14ac:dyDescent="0.15">
      <c r="A46" s="46"/>
      <c r="B46" s="131"/>
      <c r="C46" s="131"/>
      <c r="D46" s="53"/>
      <c r="E46" s="53"/>
      <c r="F46" s="53"/>
      <c r="G46" s="54"/>
      <c r="H46" s="36"/>
      <c r="I46" s="45"/>
      <c r="J46" s="8"/>
      <c r="K46" s="10"/>
      <c r="L46" s="10"/>
      <c r="M46" s="10"/>
      <c r="N46" s="8"/>
      <c r="O46" s="208"/>
      <c r="P46" s="208"/>
      <c r="Q46" s="208"/>
      <c r="R46" s="208"/>
      <c r="S46" s="8"/>
      <c r="T46" s="8"/>
      <c r="U46" s="7"/>
    </row>
    <row r="47" spans="1:21" ht="9.9499999999999993" hidden="1" customHeight="1" outlineLevel="1" x14ac:dyDescent="0.15">
      <c r="A47" s="103"/>
      <c r="B47" s="316"/>
      <c r="C47" s="316"/>
      <c r="D47" s="105"/>
      <c r="E47" s="105"/>
      <c r="F47" s="105"/>
      <c r="G47" s="106"/>
      <c r="H47" s="299"/>
      <c r="I47" s="103"/>
      <c r="J47" s="8"/>
      <c r="K47" s="10"/>
      <c r="L47" s="10"/>
      <c r="M47" s="10"/>
      <c r="N47" s="8"/>
      <c r="O47" s="208"/>
      <c r="P47" s="208"/>
      <c r="Q47" s="208"/>
      <c r="R47" s="208"/>
      <c r="S47" s="8"/>
      <c r="T47" s="8"/>
      <c r="U47" s="7"/>
    </row>
    <row r="48" spans="1:21" ht="9.9499999999999993" hidden="1" customHeight="1" outlineLevel="1" x14ac:dyDescent="0.15">
      <c r="A48" s="64"/>
      <c r="B48" s="65"/>
      <c r="C48" s="65"/>
      <c r="D48" s="66"/>
      <c r="E48" s="66"/>
      <c r="F48" s="66"/>
      <c r="G48" s="66"/>
      <c r="H48" s="66"/>
      <c r="I48" s="67"/>
      <c r="J48" s="208"/>
      <c r="K48" s="10"/>
      <c r="L48" s="10"/>
      <c r="M48" s="10"/>
      <c r="N48" s="208"/>
      <c r="O48" s="208"/>
      <c r="P48" s="208"/>
      <c r="Q48" s="208"/>
      <c r="R48" s="208"/>
      <c r="S48" s="208"/>
      <c r="T48" s="208"/>
      <c r="U48" s="7"/>
    </row>
    <row r="49" spans="1:21" ht="18" hidden="1" customHeight="1" outlineLevel="1" x14ac:dyDescent="0.15">
      <c r="A49" s="68"/>
      <c r="B49" s="314" t="s">
        <v>108</v>
      </c>
      <c r="C49" s="315"/>
      <c r="D49" s="455"/>
      <c r="E49" s="455"/>
      <c r="F49" s="455"/>
      <c r="G49" s="455"/>
      <c r="H49" s="455"/>
      <c r="I49" s="70"/>
      <c r="J49" s="208"/>
      <c r="K49" s="10"/>
      <c r="L49" s="10"/>
      <c r="M49" s="10"/>
      <c r="N49" s="208"/>
      <c r="O49" s="208"/>
      <c r="P49" s="208"/>
      <c r="Q49" s="208"/>
      <c r="R49" s="208"/>
      <c r="S49" s="208"/>
      <c r="T49" s="208"/>
      <c r="U49" s="7"/>
    </row>
    <row r="50" spans="1:21" ht="9.9499999999999993" hidden="1" customHeight="1" outlineLevel="1" x14ac:dyDescent="0.15">
      <c r="A50" s="68"/>
      <c r="B50" s="315"/>
      <c r="C50" s="315"/>
      <c r="D50" s="69"/>
      <c r="E50" s="69"/>
      <c r="F50" s="69"/>
      <c r="G50" s="69"/>
      <c r="H50" s="69"/>
      <c r="I50" s="70"/>
      <c r="J50" s="208"/>
      <c r="K50" s="10"/>
      <c r="L50" s="10"/>
      <c r="M50" s="10"/>
      <c r="N50" s="208"/>
      <c r="O50" s="208"/>
      <c r="P50" s="208"/>
      <c r="Q50" s="208"/>
      <c r="R50" s="208"/>
      <c r="S50" s="208"/>
      <c r="T50" s="208"/>
      <c r="U50" s="7"/>
    </row>
    <row r="51" spans="1:21" ht="27.95" hidden="1" customHeight="1" outlineLevel="1" x14ac:dyDescent="0.15">
      <c r="A51" s="68"/>
      <c r="B51" s="75" t="s">
        <v>106</v>
      </c>
      <c r="C51" s="458"/>
      <c r="D51" s="458"/>
      <c r="E51" s="458"/>
      <c r="F51" s="458"/>
      <c r="G51" s="458"/>
      <c r="H51" s="458"/>
      <c r="I51" s="70"/>
      <c r="J51" s="208"/>
      <c r="K51" s="10"/>
      <c r="L51" s="10"/>
      <c r="M51" s="10"/>
      <c r="N51" s="208"/>
      <c r="O51" s="208"/>
      <c r="P51" s="208"/>
      <c r="Q51" s="208"/>
      <c r="R51" s="208"/>
      <c r="S51" s="208"/>
      <c r="T51" s="208"/>
      <c r="U51" s="7"/>
    </row>
    <row r="52" spans="1:21" ht="9.9499999999999993" hidden="1" customHeight="1" outlineLevel="1" x14ac:dyDescent="0.15">
      <c r="A52" s="71"/>
      <c r="B52" s="247"/>
      <c r="C52" s="247"/>
      <c r="D52" s="248"/>
      <c r="E52" s="248"/>
      <c r="F52" s="248"/>
      <c r="G52" s="248"/>
      <c r="H52" s="248"/>
      <c r="I52" s="73"/>
      <c r="J52" s="208"/>
      <c r="K52" s="10"/>
      <c r="L52" s="10"/>
      <c r="M52" s="10"/>
      <c r="N52" s="208"/>
      <c r="O52" s="208"/>
      <c r="P52" s="208"/>
      <c r="Q52" s="208"/>
      <c r="R52" s="208"/>
      <c r="S52" s="208"/>
      <c r="T52" s="208"/>
      <c r="U52" s="7"/>
    </row>
    <row r="53" spans="1:21" ht="9.9499999999999993" hidden="1" customHeight="1" outlineLevel="1" x14ac:dyDescent="0.15">
      <c r="A53" s="103"/>
      <c r="B53" s="316"/>
      <c r="C53" s="316"/>
      <c r="D53" s="105"/>
      <c r="E53" s="105"/>
      <c r="F53" s="105"/>
      <c r="G53" s="106"/>
      <c r="H53" s="299"/>
      <c r="I53" s="103"/>
      <c r="J53" s="208"/>
      <c r="K53" s="10"/>
      <c r="L53" s="10"/>
      <c r="M53" s="10"/>
      <c r="N53" s="208"/>
      <c r="O53" s="208"/>
      <c r="P53" s="208"/>
      <c r="Q53" s="208"/>
      <c r="R53" s="208"/>
      <c r="S53" s="208"/>
      <c r="T53" s="208"/>
      <c r="U53" s="7"/>
    </row>
    <row r="54" spans="1:21" ht="9.9499999999999993" hidden="1" customHeight="1" outlineLevel="1" x14ac:dyDescent="0.15">
      <c r="A54" s="64"/>
      <c r="B54" s="65"/>
      <c r="C54" s="65"/>
      <c r="D54" s="66"/>
      <c r="E54" s="66"/>
      <c r="F54" s="66"/>
      <c r="G54" s="66"/>
      <c r="H54" s="66"/>
      <c r="I54" s="67"/>
    </row>
    <row r="55" spans="1:21" ht="18" hidden="1" customHeight="1" outlineLevel="1" x14ac:dyDescent="0.15">
      <c r="A55" s="68"/>
      <c r="B55" s="315" t="s">
        <v>12</v>
      </c>
      <c r="C55" s="315"/>
      <c r="D55" s="319"/>
      <c r="E55" s="69"/>
      <c r="F55" s="454"/>
      <c r="G55" s="454"/>
      <c r="H55" s="454"/>
      <c r="I55" s="70"/>
    </row>
    <row r="56" spans="1:21" ht="9.9499999999999993" hidden="1" customHeight="1" outlineLevel="1" x14ac:dyDescent="0.15">
      <c r="A56" s="68"/>
      <c r="B56" s="315"/>
      <c r="C56" s="315"/>
      <c r="D56" s="69"/>
      <c r="E56" s="69"/>
      <c r="F56" s="69"/>
      <c r="G56" s="69"/>
      <c r="H56" s="69"/>
      <c r="I56" s="70"/>
    </row>
    <row r="57" spans="1:21" ht="18" hidden="1" customHeight="1" outlineLevel="1" x14ac:dyDescent="0.15">
      <c r="A57" s="68"/>
      <c r="B57" s="314" t="s">
        <v>105</v>
      </c>
      <c r="C57" s="315"/>
      <c r="D57" s="455"/>
      <c r="E57" s="455"/>
      <c r="F57" s="455"/>
      <c r="G57" s="455"/>
      <c r="H57" s="455"/>
      <c r="I57" s="70"/>
    </row>
    <row r="58" spans="1:21" ht="9.9499999999999993" hidden="1" customHeight="1" outlineLevel="1" x14ac:dyDescent="0.15">
      <c r="A58" s="68"/>
      <c r="B58" s="315"/>
      <c r="C58" s="315"/>
      <c r="D58" s="69"/>
      <c r="E58" s="69"/>
      <c r="F58" s="69"/>
      <c r="G58" s="69"/>
      <c r="H58" s="69"/>
      <c r="I58" s="70"/>
    </row>
    <row r="59" spans="1:21" ht="60" hidden="1" customHeight="1" outlineLevel="1" x14ac:dyDescent="0.15">
      <c r="A59" s="68"/>
      <c r="B59" s="95" t="s">
        <v>291</v>
      </c>
      <c r="C59" s="463"/>
      <c r="D59" s="463"/>
      <c r="E59" s="463"/>
      <c r="F59" s="463"/>
      <c r="G59" s="463"/>
      <c r="H59" s="463"/>
      <c r="I59" s="70"/>
    </row>
    <row r="60" spans="1:21" ht="9.9499999999999993" hidden="1" customHeight="1" outlineLevel="1" x14ac:dyDescent="0.15">
      <c r="A60" s="68"/>
      <c r="B60" s="315"/>
      <c r="C60" s="315"/>
      <c r="D60" s="69"/>
      <c r="E60" s="69"/>
      <c r="F60" s="69"/>
      <c r="G60" s="69"/>
      <c r="H60" s="69"/>
      <c r="I60" s="70"/>
    </row>
    <row r="61" spans="1:21" ht="18" hidden="1" customHeight="1" outlineLevel="1" x14ac:dyDescent="0.15">
      <c r="A61" s="68"/>
      <c r="B61" s="451" t="s">
        <v>38</v>
      </c>
      <c r="C61" s="452"/>
      <c r="D61" s="462"/>
      <c r="E61" s="462"/>
      <c r="F61" s="462"/>
      <c r="G61" s="462"/>
      <c r="H61" s="462"/>
      <c r="I61" s="70"/>
      <c r="S61" s="464"/>
      <c r="T61" s="464"/>
    </row>
    <row r="62" spans="1:21" ht="9.9499999999999993" hidden="1" customHeight="1" outlineLevel="1" x14ac:dyDescent="0.15">
      <c r="A62" s="68"/>
      <c r="B62" s="315"/>
      <c r="C62" s="315"/>
      <c r="D62" s="69"/>
      <c r="E62" s="69"/>
      <c r="F62" s="69"/>
      <c r="G62" s="69"/>
      <c r="H62" s="69"/>
      <c r="I62" s="70"/>
    </row>
    <row r="63" spans="1:21" ht="18" hidden="1" customHeight="1" outlineLevel="1" x14ac:dyDescent="0.15">
      <c r="A63" s="68"/>
      <c r="B63" s="74"/>
      <c r="C63" s="74" t="s">
        <v>290</v>
      </c>
      <c r="D63" s="462" t="s">
        <v>39</v>
      </c>
      <c r="E63" s="462"/>
      <c r="F63" s="74" t="s">
        <v>35</v>
      </c>
      <c r="G63" s="461"/>
      <c r="H63" s="461"/>
      <c r="I63" s="70"/>
    </row>
    <row r="64" spans="1:21" ht="9.9499999999999993" hidden="1" customHeight="1" outlineLevel="1" x14ac:dyDescent="0.15">
      <c r="A64" s="71"/>
      <c r="B64" s="72"/>
      <c r="C64" s="72"/>
      <c r="D64" s="72"/>
      <c r="E64" s="72"/>
      <c r="F64" s="72"/>
      <c r="G64" s="72"/>
      <c r="H64" s="72"/>
      <c r="I64" s="73"/>
    </row>
    <row r="65" ht="18" customHeight="1" collapsed="1" x14ac:dyDescent="0.25"/>
  </sheetData>
  <sheetProtection algorithmName="SHA-512" hashValue="ahLdsKxsAJNh/BweUKpgbJClxQ6Y4drINixsp/ZzhoTBgqYr9/AaP0ILYJ3DjI8TzUsjBsD1PNUzLVgLozwm+g==" saltValue="hrHzgEllQSIitoatKnQfKQ==" spinCount="100000" sheet="1" objects="1" scenarios="1"/>
  <mergeCells count="41">
    <mergeCell ref="B2:H2"/>
    <mergeCell ref="N4:P7"/>
    <mergeCell ref="N8:P8"/>
    <mergeCell ref="Q4:S7"/>
    <mergeCell ref="Q8:S8"/>
    <mergeCell ref="K4:M7"/>
    <mergeCell ref="K8:M8"/>
    <mergeCell ref="C6:H6"/>
    <mergeCell ref="C7:H7"/>
    <mergeCell ref="C8:H8"/>
    <mergeCell ref="G63:H63"/>
    <mergeCell ref="D61:H61"/>
    <mergeCell ref="C59:H59"/>
    <mergeCell ref="B32:D32"/>
    <mergeCell ref="S61:T61"/>
    <mergeCell ref="B34:G34"/>
    <mergeCell ref="B37:H37"/>
    <mergeCell ref="D63:E63"/>
    <mergeCell ref="B12:C12"/>
    <mergeCell ref="B61:C61"/>
    <mergeCell ref="B39:H39"/>
    <mergeCell ref="F55:H55"/>
    <mergeCell ref="D57:H57"/>
    <mergeCell ref="B42:H42"/>
    <mergeCell ref="C45:H45"/>
    <mergeCell ref="D49:H49"/>
    <mergeCell ref="C51:H51"/>
    <mergeCell ref="B14:G14"/>
    <mergeCell ref="B15:G15"/>
    <mergeCell ref="B16:G16"/>
    <mergeCell ref="B30:H30"/>
    <mergeCell ref="G32:H32"/>
    <mergeCell ref="B26:G26"/>
    <mergeCell ref="B27:G27"/>
    <mergeCell ref="B20:G20"/>
    <mergeCell ref="B24:G24"/>
    <mergeCell ref="B28:G28"/>
    <mergeCell ref="B18:G18"/>
    <mergeCell ref="B19:G19"/>
    <mergeCell ref="B22:G22"/>
    <mergeCell ref="B23:G23"/>
  </mergeCells>
  <conditionalFormatting sqref="H34">
    <cfRule type="cellIs" dxfId="346" priority="59" operator="equal">
      <formula>"ja"</formula>
    </cfRule>
    <cfRule type="cellIs" dxfId="345" priority="60" operator="equal">
      <formula>"nein"</formula>
    </cfRule>
  </conditionalFormatting>
  <conditionalFormatting sqref="B37:H37">
    <cfRule type="cellIs" dxfId="344" priority="5" operator="equal">
      <formula>FALSE</formula>
    </cfRule>
  </conditionalFormatting>
  <conditionalFormatting sqref="C63">
    <cfRule type="cellIs" dxfId="343" priority="3" operator="equal">
      <formula>"Zertifikat nicht verlängern"</formula>
    </cfRule>
    <cfRule type="cellIs" dxfId="342" priority="4" operator="equal">
      <formula>"Zertifikat verlängern"</formula>
    </cfRule>
  </conditionalFormatting>
  <dataValidations count="4">
    <dataValidation type="list" allowBlank="1" showInputMessage="1" showErrorMessage="1" sqref="D55" xr:uid="{00000000-0002-0000-0200-000000000000}">
      <formula1>Entscheid_DE</formula1>
    </dataValidation>
    <dataValidation type="list" allowBlank="1" showInputMessage="1" showErrorMessage="1" sqref="D57:H57" xr:uid="{00000000-0002-0000-0200-000001000000}">
      <formula1>Zulassung</formula1>
    </dataValidation>
    <dataValidation type="list" allowBlank="1" showInputMessage="1" showErrorMessage="1" sqref="D61:H61" xr:uid="{00000000-0002-0000-0200-000002000000}">
      <formula1>Beschluss</formula1>
    </dataValidation>
    <dataValidation type="list" allowBlank="1" showInputMessage="1" showErrorMessage="1" sqref="D49:H49" xr:uid="{00000000-0002-0000-0200-000003000000}">
      <formula1>Verlängerungsentscheid</formula1>
    </dataValidation>
  </dataValidations>
  <printOptions horizontalCentered="1"/>
  <pageMargins left="0.39370078740157483" right="0.39370078740157483" top="1.5748031496062993" bottom="0.59055118110236227" header="0.39370078740157483" footer="0.31496062992125984"/>
  <pageSetup paperSize="9" scale="78" fitToHeight="0" orientation="portrait" r:id="rId1"/>
  <headerFooter>
    <oddHeader>&amp;L&amp;"Verdana,Standard"&amp;9&amp;G&amp;C&amp;"Verdana,Fett"&amp;12
IPMA Level A, B and C
Certification application
Overview of the documented experience&amp;R&amp;G</oddHeader>
    <oddFooter>&amp;L&amp;"Verdana,Standard"&amp;9© VZPM&amp;C&amp;"Verdana,Standard"&amp;9&amp;F&amp;R&amp;"Verdana,Standard"&amp;9&amp;A page &amp;P/&amp;N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30"/>
  <sheetViews>
    <sheetView showGridLines="0" zoomScaleNormal="100" workbookViewId="0"/>
  </sheetViews>
  <sheetFormatPr baseColWidth="10" defaultColWidth="11.42578125" defaultRowHeight="11.25" x14ac:dyDescent="0.25"/>
  <cols>
    <col min="1" max="1" width="1.7109375" style="6" customWidth="1"/>
    <col min="2" max="2" width="13.7109375" style="6" customWidth="1"/>
    <col min="3" max="3" width="1.7109375" style="6" customWidth="1"/>
    <col min="4" max="4" width="13.7109375" style="6" customWidth="1"/>
    <col min="5" max="5" width="1.7109375" style="6" customWidth="1"/>
    <col min="6" max="6" width="55.7109375" style="6" customWidth="1"/>
    <col min="7" max="7" width="1.7109375" style="6" customWidth="1"/>
    <col min="8" max="8" width="55.7109375" style="6" customWidth="1"/>
    <col min="9" max="9" width="1.7109375" style="6" customWidth="1"/>
    <col min="10" max="10" width="10.7109375" style="6" customWidth="1"/>
    <col min="11" max="11" width="1.7109375" style="130" customWidth="1"/>
    <col min="12" max="12" width="11.42578125" style="9" customWidth="1"/>
    <col min="13" max="15" width="11.42578125" style="130"/>
    <col min="16" max="16384" width="11.42578125" style="6"/>
  </cols>
  <sheetData>
    <row r="1" spans="1:22" s="130" customFormat="1" ht="9.9499999999999993" customHeight="1" x14ac:dyDescent="0.25">
      <c r="A1" s="13"/>
      <c r="B1" s="14"/>
      <c r="C1" s="14"/>
      <c r="D1" s="14"/>
      <c r="E1" s="14"/>
      <c r="F1" s="14"/>
      <c r="G1" s="14"/>
      <c r="H1" s="14"/>
      <c r="I1" s="14"/>
      <c r="J1" s="14"/>
      <c r="K1" s="15"/>
      <c r="L1" s="9"/>
      <c r="P1" s="6"/>
      <c r="Q1" s="6"/>
      <c r="R1" s="6"/>
      <c r="S1" s="6"/>
      <c r="T1" s="6"/>
      <c r="U1" s="6"/>
      <c r="V1" s="6"/>
    </row>
    <row r="2" spans="1:22" s="130" customFormat="1" ht="18" customHeight="1" x14ac:dyDescent="0.25">
      <c r="A2" s="16"/>
      <c r="B2" s="350" t="s">
        <v>420</v>
      </c>
      <c r="C2" s="341"/>
      <c r="D2" s="336"/>
      <c r="E2" s="336"/>
      <c r="F2" s="336"/>
      <c r="G2" s="336"/>
      <c r="H2" s="336"/>
      <c r="I2" s="336"/>
      <c r="J2" s="336"/>
      <c r="K2" s="19"/>
      <c r="L2" s="9"/>
      <c r="P2" s="6"/>
      <c r="Q2" s="6"/>
      <c r="R2" s="6"/>
      <c r="S2" s="6"/>
      <c r="T2" s="6"/>
      <c r="U2" s="6"/>
      <c r="V2" s="6"/>
    </row>
    <row r="3" spans="1:22" s="132" customFormat="1" ht="9.9499999999999993" customHeight="1" x14ac:dyDescent="0.25">
      <c r="A3" s="16"/>
      <c r="B3" s="341"/>
      <c r="C3" s="341"/>
      <c r="D3" s="336"/>
      <c r="E3" s="336"/>
      <c r="F3" s="336"/>
      <c r="G3" s="336"/>
      <c r="H3" s="336"/>
      <c r="I3" s="336"/>
      <c r="J3" s="336"/>
      <c r="K3" s="19"/>
      <c r="L3" s="9"/>
      <c r="P3" s="6"/>
      <c r="Q3" s="6"/>
      <c r="R3" s="6"/>
      <c r="S3" s="6"/>
      <c r="T3" s="6"/>
      <c r="U3" s="6"/>
      <c r="V3" s="6"/>
    </row>
    <row r="4" spans="1:22" s="132" customFormat="1" ht="24" customHeight="1" x14ac:dyDescent="0.25">
      <c r="A4" s="16"/>
      <c r="B4" s="483" t="s">
        <v>414</v>
      </c>
      <c r="C4" s="483"/>
      <c r="D4" s="483"/>
      <c r="E4" s="483"/>
      <c r="F4" s="483"/>
      <c r="G4" s="483"/>
      <c r="H4" s="483"/>
      <c r="I4" s="483"/>
      <c r="J4" s="483"/>
      <c r="K4" s="19"/>
      <c r="L4" s="9"/>
      <c r="P4" s="6"/>
      <c r="Q4" s="6"/>
      <c r="R4" s="6"/>
      <c r="S4" s="6"/>
      <c r="T4" s="6"/>
      <c r="U4" s="6"/>
      <c r="V4" s="6"/>
    </row>
    <row r="5" spans="1:22" s="132" customFormat="1" ht="9.9499999999999993" customHeight="1" x14ac:dyDescent="0.25">
      <c r="A5" s="16"/>
      <c r="B5" s="341"/>
      <c r="C5" s="341"/>
      <c r="D5" s="336"/>
      <c r="E5" s="336"/>
      <c r="F5" s="336"/>
      <c r="G5" s="336"/>
      <c r="H5" s="336"/>
      <c r="I5" s="336"/>
      <c r="J5" s="336"/>
      <c r="K5" s="19"/>
      <c r="L5" s="9"/>
      <c r="P5" s="6"/>
      <c r="Q5" s="6"/>
      <c r="R5" s="6"/>
      <c r="S5" s="6"/>
      <c r="T5" s="6"/>
      <c r="U5" s="6"/>
      <c r="V5" s="6"/>
    </row>
    <row r="6" spans="1:22" s="130" customFormat="1" ht="18" customHeight="1" x14ac:dyDescent="0.25">
      <c r="A6" s="16"/>
      <c r="B6" s="25" t="s">
        <v>415</v>
      </c>
      <c r="C6" s="335"/>
      <c r="D6" s="51" t="s">
        <v>416</v>
      </c>
      <c r="E6" s="343"/>
      <c r="F6" s="336" t="s">
        <v>417</v>
      </c>
      <c r="G6" s="336"/>
      <c r="H6" s="336" t="s">
        <v>418</v>
      </c>
      <c r="I6" s="343"/>
      <c r="J6" s="343" t="s">
        <v>419</v>
      </c>
      <c r="K6" s="19"/>
      <c r="L6" s="9"/>
      <c r="P6" s="6"/>
      <c r="Q6" s="6"/>
      <c r="R6" s="6"/>
      <c r="S6" s="6"/>
      <c r="T6" s="6"/>
      <c r="U6" s="6"/>
      <c r="V6" s="6"/>
    </row>
    <row r="7" spans="1:22" s="130" customFormat="1" ht="27.95" customHeight="1" x14ac:dyDescent="0.25">
      <c r="A7" s="16"/>
      <c r="B7" s="136"/>
      <c r="C7" s="134"/>
      <c r="D7" s="136"/>
      <c r="E7" s="135"/>
      <c r="F7" s="137"/>
      <c r="G7" s="135"/>
      <c r="H7" s="137"/>
      <c r="I7" s="49"/>
      <c r="J7" s="123"/>
      <c r="K7" s="19"/>
      <c r="L7" s="9"/>
      <c r="P7" s="6"/>
      <c r="Q7" s="6"/>
      <c r="R7" s="6"/>
      <c r="S7" s="6"/>
      <c r="T7" s="6"/>
      <c r="U7" s="6"/>
      <c r="V7" s="6"/>
    </row>
    <row r="8" spans="1:22" s="132" customFormat="1" ht="27.95" customHeight="1" x14ac:dyDescent="0.25">
      <c r="A8" s="16"/>
      <c r="B8" s="136"/>
      <c r="C8" s="134"/>
      <c r="D8" s="136"/>
      <c r="E8" s="135"/>
      <c r="F8" s="137"/>
      <c r="G8" s="135"/>
      <c r="H8" s="137"/>
      <c r="I8" s="49"/>
      <c r="J8" s="123"/>
      <c r="K8" s="19"/>
      <c r="L8" s="9"/>
      <c r="P8" s="6"/>
      <c r="Q8" s="6"/>
      <c r="R8" s="6"/>
      <c r="S8" s="6"/>
      <c r="T8" s="6"/>
      <c r="U8" s="6"/>
      <c r="V8" s="6"/>
    </row>
    <row r="9" spans="1:22" s="132" customFormat="1" ht="27.95" customHeight="1" x14ac:dyDescent="0.25">
      <c r="A9" s="16"/>
      <c r="B9" s="136"/>
      <c r="C9" s="134"/>
      <c r="D9" s="136"/>
      <c r="E9" s="135"/>
      <c r="F9" s="137"/>
      <c r="G9" s="135"/>
      <c r="H9" s="137"/>
      <c r="I9" s="49"/>
      <c r="J9" s="123"/>
      <c r="K9" s="19"/>
      <c r="L9" s="9"/>
      <c r="P9" s="6"/>
      <c r="Q9" s="6"/>
      <c r="R9" s="6"/>
      <c r="S9" s="6"/>
      <c r="T9" s="6"/>
      <c r="U9" s="6"/>
      <c r="V9" s="6"/>
    </row>
    <row r="10" spans="1:22" s="132" customFormat="1" ht="27.95" customHeight="1" x14ac:dyDescent="0.25">
      <c r="A10" s="16"/>
      <c r="B10" s="136"/>
      <c r="C10" s="134"/>
      <c r="D10" s="136"/>
      <c r="E10" s="135"/>
      <c r="F10" s="137"/>
      <c r="G10" s="135"/>
      <c r="H10" s="137"/>
      <c r="I10" s="49"/>
      <c r="J10" s="123"/>
      <c r="K10" s="19"/>
      <c r="L10" s="9"/>
      <c r="P10" s="6"/>
      <c r="Q10" s="6"/>
      <c r="R10" s="6"/>
      <c r="S10" s="6"/>
      <c r="T10" s="6"/>
      <c r="U10" s="6"/>
      <c r="V10" s="6"/>
    </row>
    <row r="11" spans="1:22" s="132" customFormat="1" ht="27.95" customHeight="1" x14ac:dyDescent="0.25">
      <c r="A11" s="16"/>
      <c r="B11" s="136"/>
      <c r="C11" s="134"/>
      <c r="D11" s="136"/>
      <c r="E11" s="135"/>
      <c r="F11" s="137"/>
      <c r="G11" s="135"/>
      <c r="H11" s="137"/>
      <c r="I11" s="49"/>
      <c r="J11" s="123"/>
      <c r="K11" s="19"/>
      <c r="L11" s="9"/>
      <c r="P11" s="6"/>
      <c r="Q11" s="6"/>
      <c r="R11" s="6"/>
      <c r="S11" s="6"/>
      <c r="T11" s="6"/>
      <c r="U11" s="6"/>
      <c r="V11" s="6"/>
    </row>
    <row r="12" spans="1:22" s="132" customFormat="1" ht="27.95" customHeight="1" x14ac:dyDescent="0.25">
      <c r="A12" s="16"/>
      <c r="B12" s="136"/>
      <c r="C12" s="134"/>
      <c r="D12" s="136"/>
      <c r="E12" s="135"/>
      <c r="F12" s="137"/>
      <c r="G12" s="135"/>
      <c r="H12" s="137"/>
      <c r="I12" s="49"/>
      <c r="J12" s="123"/>
      <c r="K12" s="19"/>
      <c r="L12" s="9"/>
      <c r="P12" s="6"/>
      <c r="Q12" s="6"/>
      <c r="R12" s="6"/>
      <c r="S12" s="6"/>
      <c r="T12" s="6"/>
      <c r="U12" s="6"/>
      <c r="V12" s="6"/>
    </row>
    <row r="13" spans="1:22" s="132" customFormat="1" ht="27.95" customHeight="1" x14ac:dyDescent="0.25">
      <c r="A13" s="16"/>
      <c r="B13" s="136"/>
      <c r="C13" s="134"/>
      <c r="D13" s="136"/>
      <c r="E13" s="135"/>
      <c r="F13" s="137"/>
      <c r="G13" s="135"/>
      <c r="H13" s="137"/>
      <c r="I13" s="49"/>
      <c r="J13" s="123"/>
      <c r="K13" s="19"/>
      <c r="L13" s="9"/>
      <c r="P13" s="6"/>
      <c r="Q13" s="6"/>
      <c r="R13" s="6"/>
      <c r="S13" s="6"/>
      <c r="T13" s="6"/>
      <c r="U13" s="6"/>
      <c r="V13" s="6"/>
    </row>
    <row r="14" spans="1:22" s="132" customFormat="1" ht="27.95" customHeight="1" x14ac:dyDescent="0.25">
      <c r="A14" s="16"/>
      <c r="B14" s="136"/>
      <c r="C14" s="134"/>
      <c r="D14" s="136"/>
      <c r="E14" s="135"/>
      <c r="F14" s="137"/>
      <c r="G14" s="135"/>
      <c r="H14" s="137"/>
      <c r="I14" s="49"/>
      <c r="J14" s="123"/>
      <c r="K14" s="19"/>
      <c r="L14" s="9"/>
      <c r="P14" s="6"/>
      <c r="Q14" s="6"/>
      <c r="R14" s="6"/>
      <c r="S14" s="6"/>
      <c r="T14" s="6"/>
      <c r="U14" s="6"/>
      <c r="V14" s="6"/>
    </row>
    <row r="15" spans="1:22" s="132" customFormat="1" ht="27.95" customHeight="1" x14ac:dyDescent="0.25">
      <c r="A15" s="16"/>
      <c r="B15" s="136"/>
      <c r="C15" s="134"/>
      <c r="D15" s="136"/>
      <c r="E15" s="135"/>
      <c r="F15" s="137"/>
      <c r="G15" s="135"/>
      <c r="H15" s="137"/>
      <c r="I15" s="49"/>
      <c r="J15" s="123"/>
      <c r="K15" s="19"/>
      <c r="L15" s="9"/>
      <c r="P15" s="6"/>
      <c r="Q15" s="6"/>
      <c r="R15" s="6"/>
      <c r="S15" s="6"/>
      <c r="T15" s="6"/>
      <c r="U15" s="6"/>
      <c r="V15" s="6"/>
    </row>
    <row r="16" spans="1:22" s="132" customFormat="1" ht="27.95" customHeight="1" x14ac:dyDescent="0.25">
      <c r="A16" s="16"/>
      <c r="B16" s="136"/>
      <c r="C16" s="134"/>
      <c r="D16" s="136"/>
      <c r="E16" s="135"/>
      <c r="F16" s="137"/>
      <c r="G16" s="135"/>
      <c r="H16" s="137"/>
      <c r="I16" s="49"/>
      <c r="J16" s="123"/>
      <c r="K16" s="19"/>
      <c r="L16" s="9"/>
      <c r="P16" s="6"/>
      <c r="Q16" s="6"/>
      <c r="R16" s="6"/>
      <c r="S16" s="6"/>
      <c r="T16" s="6"/>
      <c r="U16" s="6"/>
      <c r="V16" s="6"/>
    </row>
    <row r="17" spans="1:22" s="132" customFormat="1" ht="27.95" customHeight="1" x14ac:dyDescent="0.25">
      <c r="A17" s="16"/>
      <c r="B17" s="136"/>
      <c r="C17" s="134"/>
      <c r="D17" s="136"/>
      <c r="E17" s="135"/>
      <c r="F17" s="137"/>
      <c r="G17" s="135"/>
      <c r="H17" s="137"/>
      <c r="I17" s="49"/>
      <c r="J17" s="123"/>
      <c r="K17" s="19"/>
      <c r="L17" s="9"/>
      <c r="P17" s="6"/>
      <c r="Q17" s="6"/>
      <c r="R17" s="6"/>
      <c r="S17" s="6"/>
      <c r="T17" s="6"/>
      <c r="U17" s="6"/>
      <c r="V17" s="6"/>
    </row>
    <row r="18" spans="1:22" s="132" customFormat="1" ht="27.95" customHeight="1" x14ac:dyDescent="0.25">
      <c r="A18" s="16"/>
      <c r="B18" s="136"/>
      <c r="C18" s="134"/>
      <c r="D18" s="136"/>
      <c r="E18" s="135"/>
      <c r="F18" s="137"/>
      <c r="G18" s="135"/>
      <c r="H18" s="137"/>
      <c r="I18" s="49"/>
      <c r="J18" s="123"/>
      <c r="K18" s="19"/>
      <c r="L18" s="9"/>
      <c r="P18" s="6"/>
      <c r="Q18" s="6"/>
      <c r="R18" s="6"/>
      <c r="S18" s="6"/>
      <c r="T18" s="6"/>
      <c r="U18" s="6"/>
      <c r="V18" s="6"/>
    </row>
    <row r="19" spans="1:22" s="132" customFormat="1" ht="27.95" customHeight="1" x14ac:dyDescent="0.25">
      <c r="A19" s="16"/>
      <c r="B19" s="136"/>
      <c r="C19" s="134"/>
      <c r="D19" s="136"/>
      <c r="E19" s="135"/>
      <c r="F19" s="137"/>
      <c r="G19" s="135"/>
      <c r="H19" s="137"/>
      <c r="I19" s="49"/>
      <c r="J19" s="123"/>
      <c r="K19" s="19"/>
      <c r="L19" s="9"/>
      <c r="P19" s="6"/>
      <c r="Q19" s="6"/>
      <c r="R19" s="6"/>
      <c r="S19" s="6"/>
      <c r="T19" s="6"/>
      <c r="U19" s="6"/>
      <c r="V19" s="6"/>
    </row>
    <row r="20" spans="1:22" s="132" customFormat="1" ht="27.95" customHeight="1" x14ac:dyDescent="0.25">
      <c r="A20" s="16"/>
      <c r="B20" s="136"/>
      <c r="C20" s="134"/>
      <c r="D20" s="136"/>
      <c r="E20" s="135"/>
      <c r="F20" s="137"/>
      <c r="G20" s="135"/>
      <c r="H20" s="137"/>
      <c r="I20" s="49"/>
      <c r="J20" s="123"/>
      <c r="K20" s="19"/>
      <c r="L20" s="9"/>
      <c r="P20" s="6"/>
      <c r="Q20" s="6"/>
      <c r="R20" s="6"/>
      <c r="S20" s="6"/>
      <c r="T20" s="6"/>
      <c r="U20" s="6"/>
      <c r="V20" s="6"/>
    </row>
    <row r="21" spans="1:22" s="132" customFormat="1" ht="27.95" customHeight="1" x14ac:dyDescent="0.25">
      <c r="A21" s="16"/>
      <c r="B21" s="136"/>
      <c r="C21" s="134"/>
      <c r="D21" s="136"/>
      <c r="E21" s="135"/>
      <c r="F21" s="137"/>
      <c r="G21" s="135"/>
      <c r="H21" s="137"/>
      <c r="I21" s="49"/>
      <c r="J21" s="123"/>
      <c r="K21" s="19"/>
      <c r="L21" s="9"/>
      <c r="P21" s="6"/>
      <c r="Q21" s="6"/>
      <c r="R21" s="6"/>
      <c r="S21" s="6"/>
      <c r="T21" s="6"/>
      <c r="U21" s="6"/>
      <c r="V21" s="6"/>
    </row>
    <row r="22" spans="1:22" s="132" customFormat="1" ht="27.95" customHeight="1" x14ac:dyDescent="0.25">
      <c r="A22" s="16"/>
      <c r="B22" s="136"/>
      <c r="C22" s="134"/>
      <c r="D22" s="136"/>
      <c r="E22" s="135"/>
      <c r="F22" s="137"/>
      <c r="G22" s="135"/>
      <c r="H22" s="137"/>
      <c r="I22" s="49"/>
      <c r="J22" s="123"/>
      <c r="K22" s="19"/>
      <c r="L22" s="9"/>
      <c r="P22" s="6"/>
      <c r="Q22" s="6"/>
      <c r="R22" s="6"/>
      <c r="S22" s="6"/>
      <c r="T22" s="6"/>
      <c r="U22" s="6"/>
      <c r="V22" s="6"/>
    </row>
    <row r="23" spans="1:22" s="132" customFormat="1" ht="27.95" customHeight="1" x14ac:dyDescent="0.25">
      <c r="A23" s="16"/>
      <c r="B23" s="136"/>
      <c r="C23" s="134"/>
      <c r="D23" s="136"/>
      <c r="E23" s="135"/>
      <c r="F23" s="137"/>
      <c r="G23" s="135"/>
      <c r="H23" s="137"/>
      <c r="I23" s="49"/>
      <c r="J23" s="123"/>
      <c r="K23" s="19"/>
      <c r="L23" s="9"/>
      <c r="P23" s="6"/>
      <c r="Q23" s="6"/>
      <c r="R23" s="6"/>
      <c r="S23" s="6"/>
      <c r="T23" s="6"/>
      <c r="U23" s="6"/>
      <c r="V23" s="6"/>
    </row>
    <row r="24" spans="1:22" s="132" customFormat="1" ht="27.95" customHeight="1" x14ac:dyDescent="0.25">
      <c r="A24" s="16"/>
      <c r="B24" s="136"/>
      <c r="C24" s="134"/>
      <c r="D24" s="136"/>
      <c r="E24" s="135"/>
      <c r="F24" s="137"/>
      <c r="G24" s="135"/>
      <c r="H24" s="137"/>
      <c r="I24" s="49"/>
      <c r="J24" s="123"/>
      <c r="K24" s="19"/>
      <c r="L24" s="9"/>
      <c r="P24" s="6"/>
      <c r="Q24" s="6"/>
      <c r="R24" s="6"/>
      <c r="S24" s="6"/>
      <c r="T24" s="6"/>
      <c r="U24" s="6"/>
      <c r="V24" s="6"/>
    </row>
    <row r="25" spans="1:22" s="130" customFormat="1" ht="27.95" customHeight="1" x14ac:dyDescent="0.25">
      <c r="A25" s="16"/>
      <c r="B25" s="136"/>
      <c r="C25" s="134"/>
      <c r="D25" s="136"/>
      <c r="E25" s="135"/>
      <c r="F25" s="137"/>
      <c r="G25" s="135"/>
      <c r="H25" s="137"/>
      <c r="I25" s="49"/>
      <c r="J25" s="123"/>
      <c r="K25" s="19"/>
      <c r="L25" s="9"/>
      <c r="P25" s="6"/>
      <c r="Q25" s="6"/>
      <c r="R25" s="6"/>
      <c r="S25" s="6"/>
      <c r="T25" s="6"/>
      <c r="U25" s="6"/>
      <c r="V25" s="6"/>
    </row>
    <row r="26" spans="1:22" s="130" customFormat="1" ht="27.95" customHeight="1" x14ac:dyDescent="0.25">
      <c r="A26" s="16"/>
      <c r="B26" s="136"/>
      <c r="C26" s="134"/>
      <c r="D26" s="136"/>
      <c r="E26" s="135"/>
      <c r="F26" s="137"/>
      <c r="G26" s="135"/>
      <c r="H26" s="137"/>
      <c r="I26" s="49"/>
      <c r="J26" s="123"/>
      <c r="K26" s="19"/>
      <c r="L26" s="9"/>
      <c r="P26" s="6"/>
      <c r="Q26" s="6"/>
      <c r="R26" s="6"/>
      <c r="S26" s="6"/>
      <c r="T26" s="6"/>
      <c r="U26" s="6"/>
      <c r="V26" s="6"/>
    </row>
    <row r="27" spans="1:22" s="130" customFormat="1" ht="27.95" customHeight="1" x14ac:dyDescent="0.25">
      <c r="A27" s="16"/>
      <c r="B27" s="136"/>
      <c r="C27" s="134"/>
      <c r="D27" s="136"/>
      <c r="E27" s="135"/>
      <c r="F27" s="137"/>
      <c r="G27" s="135"/>
      <c r="H27" s="137"/>
      <c r="I27" s="49"/>
      <c r="J27" s="123"/>
      <c r="K27" s="19"/>
      <c r="L27" s="9"/>
      <c r="P27" s="6"/>
      <c r="Q27" s="6"/>
      <c r="R27" s="6"/>
      <c r="S27" s="6"/>
      <c r="T27" s="6"/>
      <c r="U27" s="6"/>
      <c r="V27" s="6"/>
    </row>
    <row r="28" spans="1:22" s="130" customFormat="1" ht="27.95" customHeight="1" x14ac:dyDescent="0.25">
      <c r="A28" s="16"/>
      <c r="B28" s="136"/>
      <c r="C28" s="134"/>
      <c r="D28" s="136"/>
      <c r="E28" s="135"/>
      <c r="F28" s="137"/>
      <c r="G28" s="135"/>
      <c r="H28" s="137"/>
      <c r="I28" s="49"/>
      <c r="J28" s="123"/>
      <c r="K28" s="19"/>
      <c r="L28" s="9"/>
      <c r="P28" s="6"/>
      <c r="Q28" s="6"/>
      <c r="R28" s="6"/>
      <c r="S28" s="6"/>
      <c r="T28" s="6"/>
      <c r="U28" s="6"/>
      <c r="V28" s="6"/>
    </row>
    <row r="29" spans="1:22" s="130" customFormat="1" ht="9.9499999999999993" customHeight="1" x14ac:dyDescent="0.25">
      <c r="A29" s="21"/>
      <c r="B29" s="22"/>
      <c r="C29" s="22"/>
      <c r="D29" s="22"/>
      <c r="E29" s="22"/>
      <c r="F29" s="22"/>
      <c r="G29" s="22"/>
      <c r="H29" s="22"/>
      <c r="I29" s="22"/>
      <c r="J29" s="22"/>
      <c r="K29" s="23"/>
      <c r="L29" s="9"/>
      <c r="P29" s="6"/>
      <c r="Q29" s="6"/>
      <c r="R29" s="6"/>
      <c r="S29" s="6"/>
      <c r="T29" s="6"/>
      <c r="U29" s="6"/>
      <c r="V29" s="6"/>
    </row>
    <row r="30" spans="1:22" s="130" customFormat="1" ht="9.9499999999999993" customHeight="1" x14ac:dyDescent="0.25">
      <c r="A30" s="6"/>
      <c r="B30" s="6"/>
      <c r="C30" s="6"/>
      <c r="D30" s="6"/>
      <c r="E30" s="6"/>
      <c r="F30" s="6"/>
      <c r="G30" s="6"/>
      <c r="H30" s="6"/>
      <c r="I30" s="6"/>
      <c r="J30" s="6"/>
      <c r="L30" s="9"/>
      <c r="P30" s="6"/>
      <c r="Q30" s="6"/>
      <c r="R30" s="6"/>
      <c r="S30" s="6"/>
      <c r="T30" s="6"/>
      <c r="U30" s="6"/>
      <c r="V30" s="6"/>
    </row>
  </sheetData>
  <sheetProtection algorithmName="SHA-512" hashValue="7gc76DGbbaqTCagQH3kZK4iyGsz5BTdagIsKpLc0K92khhNhIYdwim8FybPzdn7ttaFpb5J20d7BsNtmqqvVyg==" saltValue="f4GVUVHXvNV1FL4HW0cw9Q==" spinCount="100000" sheet="1" objects="1" scenarios="1"/>
  <mergeCells count="1">
    <mergeCell ref="B4:J4"/>
  </mergeCells>
  <dataValidations count="1">
    <dataValidation type="decimal" allowBlank="1" showInputMessage="1" showErrorMessage="1" error="Please enter a value from 0% to 100%!" sqref="J7:J28" xr:uid="{00000000-0002-0000-0300-000000000000}">
      <formula1>0</formula1>
      <formula2>1</formula2>
    </dataValidation>
  </dataValidations>
  <printOptions horizontalCentered="1"/>
  <pageMargins left="0.39370078740157483" right="0.39370078740157483" top="1.5748031496062993" bottom="0.59055118110236227" header="0.39370078740157483" footer="0.31496062992125984"/>
  <pageSetup paperSize="9" scale="86" fitToHeight="0" orientation="landscape" r:id="rId1"/>
  <headerFooter>
    <oddHeader>&amp;L&amp;"Verdana,Standard"&amp;9&amp;G&amp;C&amp;"Verdana,Fett"&amp;12
IPMA Level A, B and C
Certification application
Professional career&amp;R&amp;G</oddHeader>
    <oddFooter>&amp;L&amp;"Verdana,Standard"&amp;9© VZPM&amp;C&amp;"Verdana,Standard"&amp;9&amp;F&amp;R&amp;"Verdana,Standard"&amp;9&amp;A page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2"/>
  <sheetViews>
    <sheetView showGridLines="0" zoomScaleNormal="100" workbookViewId="0"/>
  </sheetViews>
  <sheetFormatPr baseColWidth="10" defaultColWidth="11.42578125" defaultRowHeight="11.25" x14ac:dyDescent="0.25"/>
  <cols>
    <col min="1" max="1" width="1.7109375" style="6" customWidth="1"/>
    <col min="2" max="2" width="20.7109375" style="6" customWidth="1"/>
    <col min="3" max="3" width="1.7109375" style="6" customWidth="1"/>
    <col min="4" max="4" width="20.7109375" style="6" customWidth="1"/>
    <col min="5" max="5" width="1.7109375" style="6" customWidth="1"/>
    <col min="6" max="6" width="25.7109375" style="6" customWidth="1"/>
    <col min="7" max="7" width="1.7109375" style="6" customWidth="1"/>
    <col min="8" max="8" width="25.7109375" style="6" customWidth="1"/>
    <col min="9" max="9" width="1.7109375" style="6" customWidth="1"/>
    <col min="10" max="10" width="18.7109375" style="6" customWidth="1"/>
    <col min="11" max="11" width="1.7109375" style="6" customWidth="1"/>
    <col min="12" max="12" width="35.7109375" style="6" customWidth="1"/>
    <col min="13" max="13" width="1.7109375" style="132" customWidth="1"/>
    <col min="14" max="14" width="11.42578125" style="9" hidden="1" customWidth="1"/>
    <col min="15" max="17" width="11.42578125" style="132"/>
    <col min="18" max="16384" width="11.42578125" style="6"/>
  </cols>
  <sheetData>
    <row r="1" spans="1:24" s="132" customFormat="1" ht="9.9499999999999993" customHeight="1" x14ac:dyDescent="0.25">
      <c r="A1" s="13"/>
      <c r="B1" s="14"/>
      <c r="C1" s="14"/>
      <c r="D1" s="14"/>
      <c r="E1" s="14"/>
      <c r="F1" s="14"/>
      <c r="G1" s="14"/>
      <c r="H1" s="14"/>
      <c r="I1" s="14"/>
      <c r="J1" s="14"/>
      <c r="K1" s="14"/>
      <c r="L1" s="14"/>
      <c r="M1" s="15"/>
      <c r="N1" s="9"/>
      <c r="R1" s="6"/>
      <c r="S1" s="6"/>
      <c r="T1" s="6"/>
      <c r="U1" s="6"/>
      <c r="V1" s="6"/>
      <c r="W1" s="6"/>
      <c r="X1" s="6"/>
    </row>
    <row r="2" spans="1:24" s="132" customFormat="1" ht="18" customHeight="1" x14ac:dyDescent="0.25">
      <c r="A2" s="16"/>
      <c r="B2" s="350" t="s">
        <v>424</v>
      </c>
      <c r="C2" s="341"/>
      <c r="D2" s="336"/>
      <c r="E2" s="336"/>
      <c r="F2" s="336"/>
      <c r="G2" s="336"/>
      <c r="H2" s="336"/>
      <c r="I2" s="336"/>
      <c r="J2" s="336"/>
      <c r="K2" s="336"/>
      <c r="L2" s="336"/>
      <c r="M2" s="19"/>
      <c r="N2" s="9"/>
      <c r="R2" s="6"/>
      <c r="S2" s="6"/>
      <c r="T2" s="6"/>
      <c r="U2" s="6"/>
      <c r="V2" s="6"/>
      <c r="W2" s="6"/>
      <c r="X2" s="6"/>
    </row>
    <row r="3" spans="1:24" s="132" customFormat="1" ht="9.9499999999999993" customHeight="1" x14ac:dyDescent="0.25">
      <c r="A3" s="16"/>
      <c r="B3" s="341"/>
      <c r="C3" s="341"/>
      <c r="D3" s="336"/>
      <c r="E3" s="336"/>
      <c r="F3" s="336"/>
      <c r="G3" s="336"/>
      <c r="H3" s="336"/>
      <c r="I3" s="336"/>
      <c r="J3" s="336"/>
      <c r="K3" s="336"/>
      <c r="L3" s="336"/>
      <c r="M3" s="19"/>
      <c r="N3" s="9"/>
      <c r="R3" s="6"/>
      <c r="S3" s="6"/>
      <c r="T3" s="6"/>
      <c r="U3" s="6"/>
      <c r="V3" s="6"/>
      <c r="W3" s="6"/>
      <c r="X3" s="6"/>
    </row>
    <row r="4" spans="1:24" s="132" customFormat="1" ht="18" customHeight="1" x14ac:dyDescent="0.25">
      <c r="A4" s="16"/>
      <c r="B4" s="483" t="s">
        <v>421</v>
      </c>
      <c r="C4" s="483"/>
      <c r="D4" s="483"/>
      <c r="E4" s="483"/>
      <c r="F4" s="483"/>
      <c r="G4" s="483"/>
      <c r="H4" s="483"/>
      <c r="I4" s="483"/>
      <c r="J4" s="483"/>
      <c r="K4" s="483"/>
      <c r="L4" s="483"/>
      <c r="M4" s="19"/>
      <c r="N4" s="9"/>
      <c r="R4" s="6"/>
      <c r="S4" s="6"/>
      <c r="T4" s="6"/>
      <c r="U4" s="6"/>
      <c r="V4" s="6"/>
      <c r="W4" s="6"/>
      <c r="X4" s="6"/>
    </row>
    <row r="5" spans="1:24" s="132" customFormat="1" ht="9.9499999999999993" customHeight="1" x14ac:dyDescent="0.25">
      <c r="A5" s="16"/>
      <c r="B5" s="341"/>
      <c r="C5" s="341"/>
      <c r="D5" s="336"/>
      <c r="E5" s="336"/>
      <c r="F5" s="336"/>
      <c r="G5" s="336"/>
      <c r="H5" s="336"/>
      <c r="I5" s="336"/>
      <c r="J5" s="336"/>
      <c r="K5" s="336"/>
      <c r="L5" s="336"/>
      <c r="M5" s="19"/>
      <c r="N5" s="9"/>
      <c r="R5" s="6"/>
      <c r="S5" s="6"/>
      <c r="T5" s="6"/>
      <c r="U5" s="6"/>
      <c r="V5" s="6"/>
      <c r="W5" s="6"/>
      <c r="X5" s="6"/>
    </row>
    <row r="6" spans="1:24" s="132" customFormat="1" ht="18" customHeight="1" x14ac:dyDescent="0.25">
      <c r="A6" s="16"/>
      <c r="B6" s="335" t="s">
        <v>365</v>
      </c>
      <c r="C6" s="335"/>
      <c r="D6" s="131" t="s">
        <v>366</v>
      </c>
      <c r="E6" s="336"/>
      <c r="F6" s="336" t="s">
        <v>422</v>
      </c>
      <c r="G6" s="336"/>
      <c r="H6" s="336" t="s">
        <v>418</v>
      </c>
      <c r="I6" s="343"/>
      <c r="J6" s="351" t="s">
        <v>423</v>
      </c>
      <c r="K6" s="343"/>
      <c r="L6" s="336" t="s">
        <v>376</v>
      </c>
      <c r="M6" s="19"/>
      <c r="N6" s="9"/>
      <c r="R6" s="6"/>
      <c r="S6" s="6"/>
      <c r="T6" s="6"/>
      <c r="U6" s="6"/>
      <c r="V6" s="6"/>
      <c r="W6" s="6"/>
      <c r="X6" s="6"/>
    </row>
    <row r="7" spans="1:24" s="132" customFormat="1" ht="36" customHeight="1" x14ac:dyDescent="0.25">
      <c r="A7" s="16"/>
      <c r="B7" s="137"/>
      <c r="C7" s="138"/>
      <c r="D7" s="137"/>
      <c r="E7" s="138"/>
      <c r="F7" s="137"/>
      <c r="G7" s="138"/>
      <c r="H7" s="137"/>
      <c r="I7" s="139"/>
      <c r="J7" s="288"/>
      <c r="K7" s="139"/>
      <c r="L7" s="137"/>
      <c r="M7" s="19"/>
      <c r="N7" s="9"/>
      <c r="R7" s="6"/>
      <c r="S7" s="6"/>
      <c r="T7" s="6"/>
      <c r="U7" s="6"/>
      <c r="V7" s="6"/>
      <c r="W7" s="6"/>
      <c r="X7" s="6"/>
    </row>
    <row r="8" spans="1:24" s="132" customFormat="1" ht="36" customHeight="1" x14ac:dyDescent="0.25">
      <c r="A8" s="16"/>
      <c r="B8" s="137"/>
      <c r="C8" s="138"/>
      <c r="D8" s="137"/>
      <c r="E8" s="138"/>
      <c r="F8" s="137"/>
      <c r="G8" s="138"/>
      <c r="H8" s="137"/>
      <c r="I8" s="139"/>
      <c r="J8" s="288"/>
      <c r="K8" s="139"/>
      <c r="L8" s="137"/>
      <c r="M8" s="19"/>
      <c r="N8" s="9"/>
      <c r="R8" s="6"/>
      <c r="S8" s="6"/>
      <c r="T8" s="6"/>
      <c r="U8" s="6"/>
      <c r="V8" s="6"/>
      <c r="W8" s="6"/>
      <c r="X8" s="6"/>
    </row>
    <row r="9" spans="1:24" s="132" customFormat="1" ht="36" customHeight="1" x14ac:dyDescent="0.25">
      <c r="A9" s="16"/>
      <c r="B9" s="137"/>
      <c r="C9" s="138"/>
      <c r="D9" s="137"/>
      <c r="E9" s="138"/>
      <c r="F9" s="137"/>
      <c r="G9" s="138"/>
      <c r="H9" s="137"/>
      <c r="I9" s="139"/>
      <c r="J9" s="288"/>
      <c r="K9" s="139"/>
      <c r="L9" s="137"/>
      <c r="M9" s="19"/>
      <c r="N9" s="9"/>
      <c r="R9" s="6"/>
      <c r="S9" s="6"/>
      <c r="T9" s="6"/>
      <c r="U9" s="6"/>
      <c r="V9" s="6"/>
      <c r="W9" s="6"/>
      <c r="X9" s="6"/>
    </row>
    <row r="10" spans="1:24" s="132" customFormat="1" ht="36" customHeight="1" x14ac:dyDescent="0.25">
      <c r="A10" s="16"/>
      <c r="B10" s="137"/>
      <c r="C10" s="138"/>
      <c r="D10" s="137"/>
      <c r="E10" s="138"/>
      <c r="F10" s="137"/>
      <c r="G10" s="138"/>
      <c r="H10" s="137"/>
      <c r="I10" s="139"/>
      <c r="J10" s="288"/>
      <c r="K10" s="139"/>
      <c r="L10" s="137"/>
      <c r="M10" s="19"/>
      <c r="N10" s="9"/>
      <c r="R10" s="6"/>
      <c r="S10" s="6"/>
      <c r="T10" s="6"/>
      <c r="U10" s="6"/>
      <c r="V10" s="6"/>
      <c r="W10" s="6"/>
      <c r="X10" s="6"/>
    </row>
    <row r="11" spans="1:24" s="132" customFormat="1" ht="9.9499999999999993" customHeight="1" x14ac:dyDescent="0.25">
      <c r="A11" s="21"/>
      <c r="B11" s="22"/>
      <c r="C11" s="22"/>
      <c r="D11" s="22"/>
      <c r="E11" s="22"/>
      <c r="F11" s="22"/>
      <c r="G11" s="22"/>
      <c r="H11" s="22"/>
      <c r="I11" s="22"/>
      <c r="J11" s="22"/>
      <c r="K11" s="22"/>
      <c r="L11" s="22"/>
      <c r="M11" s="23"/>
      <c r="N11" s="9"/>
      <c r="R11" s="6"/>
      <c r="S11" s="6"/>
      <c r="T11" s="6"/>
      <c r="U11" s="6"/>
      <c r="V11" s="6"/>
      <c r="W11" s="6"/>
      <c r="X11" s="6"/>
    </row>
    <row r="12" spans="1:24" s="132" customFormat="1" ht="9.9499999999999993" customHeight="1" x14ac:dyDescent="0.25">
      <c r="A12" s="6"/>
      <c r="B12" s="6"/>
      <c r="C12" s="6"/>
      <c r="D12" s="6"/>
      <c r="E12" s="6"/>
      <c r="F12" s="6"/>
      <c r="G12" s="6"/>
      <c r="H12" s="6"/>
      <c r="I12" s="6"/>
      <c r="J12" s="6"/>
      <c r="K12" s="6"/>
      <c r="L12" s="6"/>
      <c r="N12" s="9"/>
      <c r="R12" s="6"/>
      <c r="S12" s="6"/>
      <c r="T12" s="6"/>
      <c r="U12" s="6"/>
      <c r="V12" s="6"/>
      <c r="W12" s="6"/>
      <c r="X12" s="6"/>
    </row>
  </sheetData>
  <sheetProtection algorithmName="SHA-512" hashValue="YVzirBj3aJfRDmU83qjgbFPr7HBa5Uz4KvXc9w29n8Q5GCYk7D5/BVAC3gjsVzSqTHdWWV6+7RV481kPUlFjAQ==" saltValue="c/VjY4ZsRQz8DidBDWa/KA==" spinCount="100000" sheet="1" objects="1" scenarios="1"/>
  <mergeCells count="1">
    <mergeCell ref="B4:L4"/>
  </mergeCells>
  <printOptions horizontalCentered="1"/>
  <pageMargins left="0.39370078740157483" right="0.39370078740157483" top="1.5748031496062993" bottom="0.59055118110236227" header="0.39370078740157483" footer="0.31496062992125984"/>
  <pageSetup paperSize="9" scale="87" fitToHeight="0" orientation="landscape" r:id="rId1"/>
  <headerFooter>
    <oddHeader>&amp;L&amp;"Verdana,Standard"&amp;9&amp;G&amp;C&amp;"Verdana,Fett"&amp;12
IPMA Level A, B and C
Certification application
Reference persons&amp;R&amp;G</oddHeader>
    <oddFooter>&amp;L&amp;"Verdana,Standard"&amp;9© VZPM&amp;C&amp;"Verdana,Standard"&amp;9&amp;F&amp;R&amp;"Verdana,Standard"&amp;9&amp;A page &amp;P/&amp;N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88"/>
  <sheetViews>
    <sheetView showGridLines="0" zoomScaleNormal="100" workbookViewId="0"/>
  </sheetViews>
  <sheetFormatPr baseColWidth="10" defaultColWidth="11.42578125" defaultRowHeight="11.25" x14ac:dyDescent="0.25"/>
  <cols>
    <col min="1" max="1" width="1.7109375" style="6" customWidth="1"/>
    <col min="2" max="2" width="13.7109375" style="6" customWidth="1"/>
    <col min="3" max="3" width="1.7109375" style="6" customWidth="1"/>
    <col min="4" max="4" width="13.7109375" style="6" customWidth="1"/>
    <col min="5" max="5" width="1.7109375" style="6" customWidth="1"/>
    <col min="6" max="6" width="60.7109375" style="6" customWidth="1"/>
    <col min="7" max="7" width="1.7109375" style="6" customWidth="1"/>
    <col min="8" max="8" width="60.7109375" style="6" customWidth="1"/>
    <col min="9" max="9" width="1.7109375" style="132" customWidth="1"/>
    <col min="10" max="10" width="11.42578125" style="9" customWidth="1"/>
    <col min="11" max="13" width="11.42578125" style="132"/>
    <col min="14" max="16384" width="11.42578125" style="6"/>
  </cols>
  <sheetData>
    <row r="1" spans="1:20" ht="9.9499999999999993" customHeight="1" x14ac:dyDescent="0.25">
      <c r="A1" s="13"/>
      <c r="B1" s="14"/>
      <c r="C1" s="14"/>
      <c r="D1" s="14"/>
      <c r="E1" s="14"/>
      <c r="F1" s="14"/>
      <c r="G1" s="14"/>
      <c r="H1" s="14"/>
      <c r="I1" s="15"/>
      <c r="K1" s="371"/>
      <c r="L1" s="371"/>
      <c r="M1" s="371"/>
    </row>
    <row r="2" spans="1:20" ht="18" customHeight="1" x14ac:dyDescent="0.25">
      <c r="A2" s="16"/>
      <c r="B2" s="425" t="s">
        <v>1582</v>
      </c>
      <c r="C2" s="425"/>
      <c r="D2" s="425"/>
      <c r="E2" s="425"/>
      <c r="F2" s="425"/>
      <c r="G2" s="425"/>
      <c r="H2" s="425"/>
      <c r="I2" s="19"/>
      <c r="K2" s="371"/>
      <c r="L2" s="371"/>
      <c r="M2" s="371"/>
    </row>
    <row r="3" spans="1:20" ht="9.9499999999999993" customHeight="1" x14ac:dyDescent="0.25">
      <c r="A3" s="16"/>
      <c r="B3" s="370"/>
      <c r="C3" s="370"/>
      <c r="D3" s="369"/>
      <c r="E3" s="369"/>
      <c r="F3" s="369"/>
      <c r="G3" s="369"/>
      <c r="H3" s="369"/>
      <c r="I3" s="19"/>
      <c r="K3" s="371"/>
      <c r="L3" s="371"/>
      <c r="M3" s="371"/>
    </row>
    <row r="4" spans="1:20" ht="24" customHeight="1" x14ac:dyDescent="0.25">
      <c r="A4" s="16"/>
      <c r="B4" s="483" t="s">
        <v>1583</v>
      </c>
      <c r="C4" s="483"/>
      <c r="D4" s="483"/>
      <c r="E4" s="483"/>
      <c r="F4" s="483"/>
      <c r="G4" s="483"/>
      <c r="H4" s="483"/>
      <c r="I4" s="19"/>
      <c r="K4" s="371"/>
      <c r="L4" s="371"/>
      <c r="M4" s="371"/>
    </row>
    <row r="5" spans="1:20" ht="9.9499999999999993" customHeight="1" x14ac:dyDescent="0.25">
      <c r="A5" s="16"/>
      <c r="B5" s="373"/>
      <c r="C5" s="373"/>
      <c r="D5" s="373"/>
      <c r="E5" s="373"/>
      <c r="F5" s="373"/>
      <c r="G5" s="373"/>
      <c r="H5" s="373"/>
      <c r="I5" s="19"/>
      <c r="K5" s="371"/>
      <c r="L5" s="371"/>
      <c r="M5" s="371"/>
    </row>
    <row r="6" spans="1:20" ht="18" customHeight="1" x14ac:dyDescent="0.25">
      <c r="A6" s="16"/>
      <c r="B6" s="484" t="s">
        <v>1580</v>
      </c>
      <c r="C6" s="484"/>
      <c r="D6" s="484"/>
      <c r="E6" s="484"/>
      <c r="F6" s="484"/>
      <c r="G6" s="369"/>
      <c r="H6" s="369" t="s">
        <v>1584</v>
      </c>
      <c r="I6" s="19"/>
      <c r="K6" s="371"/>
      <c r="L6" s="371"/>
      <c r="M6" s="371"/>
    </row>
    <row r="7" spans="1:20" ht="27.95" customHeight="1" x14ac:dyDescent="0.25">
      <c r="A7" s="16"/>
      <c r="B7" s="485"/>
      <c r="C7" s="485"/>
      <c r="D7" s="485"/>
      <c r="E7" s="485"/>
      <c r="F7" s="485"/>
      <c r="G7" s="372"/>
      <c r="H7" s="419"/>
      <c r="I7" s="19"/>
      <c r="K7" s="371"/>
      <c r="L7" s="371"/>
      <c r="M7" s="371"/>
    </row>
    <row r="8" spans="1:20" ht="9.9499999999999993" customHeight="1" x14ac:dyDescent="0.25">
      <c r="A8" s="21"/>
      <c r="B8" s="22"/>
      <c r="C8" s="22"/>
      <c r="D8" s="22"/>
      <c r="E8" s="22"/>
      <c r="F8" s="22"/>
      <c r="G8" s="22"/>
      <c r="H8" s="22"/>
      <c r="I8" s="23"/>
      <c r="K8" s="371"/>
      <c r="L8" s="371"/>
      <c r="M8" s="371"/>
    </row>
    <row r="9" spans="1:20" ht="9.9499999999999993" customHeight="1" x14ac:dyDescent="0.25">
      <c r="I9" s="371"/>
      <c r="K9" s="371"/>
      <c r="L9" s="371"/>
      <c r="M9" s="371"/>
    </row>
    <row r="10" spans="1:20" s="132" customFormat="1" ht="9.9499999999999993" customHeight="1" x14ac:dyDescent="0.25">
      <c r="A10" s="13"/>
      <c r="B10" s="14"/>
      <c r="C10" s="14"/>
      <c r="D10" s="14"/>
      <c r="E10" s="14"/>
      <c r="F10" s="14"/>
      <c r="G10" s="14"/>
      <c r="H10" s="14"/>
      <c r="I10" s="15"/>
      <c r="J10" s="9"/>
      <c r="N10" s="6"/>
      <c r="O10" s="6"/>
      <c r="P10" s="6"/>
      <c r="Q10" s="6"/>
      <c r="R10" s="6"/>
      <c r="S10" s="6"/>
      <c r="T10" s="6"/>
    </row>
    <row r="11" spans="1:20" s="132" customFormat="1" ht="18" customHeight="1" x14ac:dyDescent="0.25">
      <c r="A11" s="16"/>
      <c r="B11" s="350" t="s">
        <v>434</v>
      </c>
      <c r="C11" s="341"/>
      <c r="D11" s="336"/>
      <c r="E11" s="336"/>
      <c r="F11" s="336"/>
      <c r="G11" s="336"/>
      <c r="H11" s="336"/>
      <c r="I11" s="19"/>
      <c r="J11" s="9"/>
      <c r="N11" s="6"/>
      <c r="O11" s="6"/>
      <c r="P11" s="6"/>
      <c r="Q11" s="6"/>
      <c r="R11" s="6"/>
      <c r="S11" s="6"/>
      <c r="T11" s="6"/>
    </row>
    <row r="12" spans="1:20" s="132" customFormat="1" ht="9.9499999999999993" customHeight="1" x14ac:dyDescent="0.25">
      <c r="A12" s="16"/>
      <c r="B12" s="341"/>
      <c r="C12" s="341"/>
      <c r="D12" s="336"/>
      <c r="E12" s="336"/>
      <c r="F12" s="336"/>
      <c r="G12" s="336"/>
      <c r="H12" s="336"/>
      <c r="I12" s="19"/>
      <c r="J12" s="9"/>
      <c r="N12" s="6"/>
      <c r="O12" s="6"/>
      <c r="P12" s="6"/>
      <c r="Q12" s="6"/>
      <c r="R12" s="6"/>
      <c r="S12" s="6"/>
      <c r="T12" s="6"/>
    </row>
    <row r="13" spans="1:20" s="132" customFormat="1" ht="24" customHeight="1" x14ac:dyDescent="0.25">
      <c r="A13" s="16"/>
      <c r="B13" s="483" t="s">
        <v>425</v>
      </c>
      <c r="C13" s="483"/>
      <c r="D13" s="483"/>
      <c r="E13" s="483"/>
      <c r="F13" s="483"/>
      <c r="G13" s="483"/>
      <c r="H13" s="483"/>
      <c r="I13" s="19"/>
      <c r="J13" s="9"/>
      <c r="N13" s="6"/>
      <c r="O13" s="6"/>
      <c r="P13" s="6"/>
      <c r="Q13" s="6"/>
      <c r="R13" s="6"/>
      <c r="S13" s="6"/>
      <c r="T13" s="6"/>
    </row>
    <row r="14" spans="1:20" s="132" customFormat="1" ht="9.9499999999999993" customHeight="1" x14ac:dyDescent="0.25">
      <c r="A14" s="16"/>
      <c r="B14" s="341"/>
      <c r="C14" s="341"/>
      <c r="D14" s="336"/>
      <c r="E14" s="336"/>
      <c r="F14" s="336"/>
      <c r="G14" s="336"/>
      <c r="H14" s="336"/>
      <c r="I14" s="19"/>
      <c r="J14" s="9"/>
      <c r="N14" s="6"/>
      <c r="O14" s="6"/>
      <c r="P14" s="6"/>
      <c r="Q14" s="6"/>
      <c r="R14" s="6"/>
      <c r="S14" s="6"/>
      <c r="T14" s="6"/>
    </row>
    <row r="15" spans="1:20" s="132" customFormat="1" ht="18" customHeight="1" x14ac:dyDescent="0.25">
      <c r="A15" s="16"/>
      <c r="B15" s="25" t="s">
        <v>415</v>
      </c>
      <c r="C15" s="335"/>
      <c r="D15" s="51" t="s">
        <v>416</v>
      </c>
      <c r="E15" s="343"/>
      <c r="F15" s="336" t="s">
        <v>426</v>
      </c>
      <c r="G15" s="336"/>
      <c r="H15" s="336" t="s">
        <v>427</v>
      </c>
      <c r="I15" s="19"/>
      <c r="J15" s="9"/>
      <c r="N15" s="6"/>
      <c r="O15" s="6"/>
      <c r="P15" s="6"/>
      <c r="Q15" s="6"/>
      <c r="R15" s="6"/>
      <c r="S15" s="6"/>
      <c r="T15" s="6"/>
    </row>
    <row r="16" spans="1:20" s="132" customFormat="1" ht="27.95" customHeight="1" x14ac:dyDescent="0.25">
      <c r="A16" s="16"/>
      <c r="B16" s="136"/>
      <c r="C16" s="134"/>
      <c r="D16" s="136"/>
      <c r="E16" s="135"/>
      <c r="F16" s="137"/>
      <c r="G16" s="134"/>
      <c r="H16" s="137"/>
      <c r="I16" s="19"/>
      <c r="J16" s="9"/>
      <c r="N16" s="6"/>
      <c r="O16" s="6"/>
      <c r="P16" s="6"/>
      <c r="Q16" s="6"/>
      <c r="R16" s="6"/>
      <c r="S16" s="6"/>
      <c r="T16" s="6"/>
    </row>
    <row r="17" spans="1:20" s="132" customFormat="1" ht="27.95" customHeight="1" x14ac:dyDescent="0.25">
      <c r="A17" s="16"/>
      <c r="B17" s="136"/>
      <c r="C17" s="134"/>
      <c r="D17" s="136"/>
      <c r="E17" s="135"/>
      <c r="F17" s="137"/>
      <c r="G17" s="134"/>
      <c r="H17" s="137"/>
      <c r="I17" s="19"/>
      <c r="J17" s="9"/>
      <c r="N17" s="6"/>
      <c r="O17" s="6"/>
      <c r="P17" s="6"/>
      <c r="Q17" s="6"/>
      <c r="R17" s="6"/>
      <c r="S17" s="6"/>
      <c r="T17" s="6"/>
    </row>
    <row r="18" spans="1:20" s="132" customFormat="1" ht="27.95" customHeight="1" x14ac:dyDescent="0.25">
      <c r="A18" s="16"/>
      <c r="B18" s="136"/>
      <c r="C18" s="134"/>
      <c r="D18" s="136"/>
      <c r="E18" s="135"/>
      <c r="F18" s="137"/>
      <c r="G18" s="134"/>
      <c r="H18" s="137"/>
      <c r="I18" s="19"/>
      <c r="J18" s="9"/>
      <c r="N18" s="6"/>
      <c r="O18" s="6"/>
      <c r="P18" s="6"/>
      <c r="Q18" s="6"/>
      <c r="R18" s="6"/>
      <c r="S18" s="6"/>
      <c r="T18" s="6"/>
    </row>
    <row r="19" spans="1:20" s="132" customFormat="1" ht="27.95" customHeight="1" x14ac:dyDescent="0.25">
      <c r="A19" s="16"/>
      <c r="B19" s="136"/>
      <c r="C19" s="134"/>
      <c r="D19" s="136"/>
      <c r="E19" s="135"/>
      <c r="F19" s="137"/>
      <c r="G19" s="134"/>
      <c r="H19" s="137"/>
      <c r="I19" s="19"/>
      <c r="J19" s="9"/>
      <c r="N19" s="6"/>
      <c r="O19" s="6"/>
      <c r="P19" s="6"/>
      <c r="Q19" s="6"/>
      <c r="R19" s="6"/>
      <c r="S19" s="6"/>
      <c r="T19" s="6"/>
    </row>
    <row r="20" spans="1:20" s="132" customFormat="1" ht="27.95" customHeight="1" x14ac:dyDescent="0.25">
      <c r="A20" s="16"/>
      <c r="B20" s="136"/>
      <c r="C20" s="134"/>
      <c r="D20" s="136"/>
      <c r="E20" s="135"/>
      <c r="F20" s="137"/>
      <c r="G20" s="134"/>
      <c r="H20" s="137"/>
      <c r="I20" s="19"/>
      <c r="J20" s="9"/>
      <c r="N20" s="6"/>
      <c r="O20" s="6"/>
      <c r="P20" s="6"/>
      <c r="Q20" s="6"/>
      <c r="R20" s="6"/>
      <c r="S20" s="6"/>
      <c r="T20" s="6"/>
    </row>
    <row r="21" spans="1:20" s="132" customFormat="1" ht="9.9499999999999993" customHeight="1" x14ac:dyDescent="0.25">
      <c r="A21" s="21"/>
      <c r="B21" s="22"/>
      <c r="C21" s="22"/>
      <c r="D21" s="22"/>
      <c r="E21" s="22"/>
      <c r="F21" s="22"/>
      <c r="G21" s="22"/>
      <c r="H21" s="22"/>
      <c r="I21" s="23"/>
      <c r="J21" s="9"/>
      <c r="N21" s="6"/>
      <c r="O21" s="6"/>
      <c r="P21" s="6"/>
      <c r="Q21" s="6"/>
      <c r="R21" s="6"/>
      <c r="S21" s="6"/>
      <c r="T21" s="6"/>
    </row>
    <row r="22" spans="1:20" s="132" customFormat="1" ht="9.9499999999999993" customHeight="1" x14ac:dyDescent="0.25">
      <c r="A22" s="6"/>
      <c r="B22" s="6"/>
      <c r="C22" s="6"/>
      <c r="D22" s="6"/>
      <c r="E22" s="6"/>
      <c r="F22" s="6"/>
      <c r="G22" s="6"/>
      <c r="H22" s="6"/>
      <c r="J22" s="9"/>
      <c r="N22" s="6"/>
      <c r="O22" s="6"/>
      <c r="P22" s="6"/>
      <c r="Q22" s="6"/>
      <c r="R22" s="6"/>
      <c r="S22" s="6"/>
      <c r="T22" s="6"/>
    </row>
    <row r="23" spans="1:20" ht="9.9499999999999993" customHeight="1" x14ac:dyDescent="0.25">
      <c r="A23" s="13"/>
      <c r="B23" s="14"/>
      <c r="C23" s="14"/>
      <c r="D23" s="14"/>
      <c r="E23" s="14"/>
      <c r="F23" s="14"/>
      <c r="G23" s="14"/>
      <c r="H23" s="14"/>
      <c r="I23" s="15"/>
    </row>
    <row r="24" spans="1:20" x14ac:dyDescent="0.25">
      <c r="A24" s="16"/>
      <c r="B24" s="341" t="s">
        <v>428</v>
      </c>
      <c r="C24" s="341"/>
      <c r="D24" s="336"/>
      <c r="E24" s="336"/>
      <c r="F24" s="336"/>
      <c r="G24" s="336"/>
      <c r="H24" s="336"/>
      <c r="I24" s="19"/>
    </row>
    <row r="25" spans="1:20" ht="9.9499999999999993" customHeight="1" x14ac:dyDescent="0.25">
      <c r="A25" s="16"/>
      <c r="B25" s="341"/>
      <c r="C25" s="341"/>
      <c r="D25" s="336"/>
      <c r="E25" s="336"/>
      <c r="F25" s="336"/>
      <c r="G25" s="336"/>
      <c r="H25" s="336"/>
      <c r="I25" s="19"/>
    </row>
    <row r="26" spans="1:20" ht="27.95" customHeight="1" x14ac:dyDescent="0.25">
      <c r="A26" s="16"/>
      <c r="B26" s="483" t="s">
        <v>430</v>
      </c>
      <c r="C26" s="483"/>
      <c r="D26" s="483"/>
      <c r="E26" s="483"/>
      <c r="F26" s="483"/>
      <c r="G26" s="483"/>
      <c r="H26" s="483"/>
      <c r="I26" s="19"/>
    </row>
    <row r="27" spans="1:20" ht="9.9499999999999993" customHeight="1" x14ac:dyDescent="0.25">
      <c r="A27" s="16"/>
      <c r="B27" s="341"/>
      <c r="C27" s="341"/>
      <c r="D27" s="336"/>
      <c r="E27" s="336"/>
      <c r="F27" s="336"/>
      <c r="G27" s="336"/>
      <c r="H27" s="336"/>
      <c r="I27" s="19"/>
    </row>
    <row r="28" spans="1:20" ht="18" customHeight="1" x14ac:dyDescent="0.25">
      <c r="A28" s="16"/>
      <c r="B28" s="25" t="s">
        <v>415</v>
      </c>
      <c r="C28" s="335"/>
      <c r="D28" s="51" t="s">
        <v>416</v>
      </c>
      <c r="E28" s="343"/>
      <c r="F28" s="336" t="s">
        <v>426</v>
      </c>
      <c r="G28" s="336"/>
      <c r="H28" s="336" t="s">
        <v>429</v>
      </c>
      <c r="I28" s="19"/>
    </row>
    <row r="29" spans="1:20" ht="27.95" customHeight="1" x14ac:dyDescent="0.25">
      <c r="A29" s="16"/>
      <c r="B29" s="136"/>
      <c r="C29" s="134"/>
      <c r="D29" s="136"/>
      <c r="E29" s="135"/>
      <c r="F29" s="137"/>
      <c r="G29" s="135"/>
      <c r="H29" s="137"/>
      <c r="I29" s="19"/>
    </row>
    <row r="30" spans="1:20" ht="27.95" customHeight="1" x14ac:dyDescent="0.25">
      <c r="A30" s="16"/>
      <c r="B30" s="136"/>
      <c r="C30" s="134"/>
      <c r="D30" s="136"/>
      <c r="E30" s="135"/>
      <c r="F30" s="137"/>
      <c r="G30" s="135"/>
      <c r="H30" s="137"/>
      <c r="I30" s="19"/>
    </row>
    <row r="31" spans="1:20" ht="27.95" customHeight="1" x14ac:dyDescent="0.25">
      <c r="A31" s="16"/>
      <c r="B31" s="136"/>
      <c r="C31" s="134"/>
      <c r="D31" s="136"/>
      <c r="E31" s="135"/>
      <c r="F31" s="137"/>
      <c r="G31" s="135"/>
      <c r="H31" s="137"/>
      <c r="I31" s="19"/>
    </row>
    <row r="32" spans="1:20" ht="27.95" customHeight="1" x14ac:dyDescent="0.25">
      <c r="A32" s="16"/>
      <c r="B32" s="136"/>
      <c r="C32" s="134"/>
      <c r="D32" s="136"/>
      <c r="E32" s="135"/>
      <c r="F32" s="137"/>
      <c r="G32" s="135"/>
      <c r="H32" s="137"/>
      <c r="I32" s="19"/>
    </row>
    <row r="33" spans="1:9" ht="27.95" customHeight="1" x14ac:dyDescent="0.25">
      <c r="A33" s="16"/>
      <c r="B33" s="136"/>
      <c r="C33" s="134"/>
      <c r="D33" s="136"/>
      <c r="E33" s="135"/>
      <c r="F33" s="137"/>
      <c r="G33" s="135"/>
      <c r="H33" s="137"/>
      <c r="I33" s="19"/>
    </row>
    <row r="34" spans="1:9" ht="27.95" customHeight="1" x14ac:dyDescent="0.25">
      <c r="A34" s="16"/>
      <c r="B34" s="136"/>
      <c r="C34" s="134"/>
      <c r="D34" s="136"/>
      <c r="E34" s="135"/>
      <c r="F34" s="137"/>
      <c r="G34" s="135"/>
      <c r="H34" s="137"/>
      <c r="I34" s="19"/>
    </row>
    <row r="35" spans="1:9" ht="27.95" customHeight="1" x14ac:dyDescent="0.25">
      <c r="A35" s="16"/>
      <c r="B35" s="136"/>
      <c r="C35" s="134"/>
      <c r="D35" s="136"/>
      <c r="E35" s="135"/>
      <c r="F35" s="137"/>
      <c r="G35" s="135"/>
      <c r="H35" s="137"/>
      <c r="I35" s="19"/>
    </row>
    <row r="36" spans="1:9" ht="27.95" customHeight="1" x14ac:dyDescent="0.25">
      <c r="A36" s="16"/>
      <c r="B36" s="136"/>
      <c r="C36" s="134"/>
      <c r="D36" s="136"/>
      <c r="E36" s="135"/>
      <c r="F36" s="137"/>
      <c r="G36" s="135"/>
      <c r="H36" s="137"/>
      <c r="I36" s="19"/>
    </row>
    <row r="37" spans="1:9" ht="27.95" customHeight="1" x14ac:dyDescent="0.25">
      <c r="A37" s="16"/>
      <c r="B37" s="136"/>
      <c r="C37" s="134"/>
      <c r="D37" s="136"/>
      <c r="E37" s="135"/>
      <c r="F37" s="137"/>
      <c r="G37" s="135"/>
      <c r="H37" s="137"/>
      <c r="I37" s="19"/>
    </row>
    <row r="38" spans="1:9" ht="27.95" customHeight="1" x14ac:dyDescent="0.25">
      <c r="A38" s="16"/>
      <c r="B38" s="136"/>
      <c r="C38" s="134"/>
      <c r="D38" s="136"/>
      <c r="E38" s="135"/>
      <c r="F38" s="137"/>
      <c r="G38" s="135"/>
      <c r="H38" s="137"/>
      <c r="I38" s="19"/>
    </row>
    <row r="39" spans="1:9" ht="27.95" customHeight="1" x14ac:dyDescent="0.25">
      <c r="A39" s="16"/>
      <c r="B39" s="136"/>
      <c r="C39" s="134"/>
      <c r="D39" s="136"/>
      <c r="E39" s="135"/>
      <c r="F39" s="137"/>
      <c r="G39" s="135"/>
      <c r="H39" s="137"/>
      <c r="I39" s="19"/>
    </row>
    <row r="40" spans="1:9" ht="27.95" customHeight="1" x14ac:dyDescent="0.25">
      <c r="A40" s="16"/>
      <c r="B40" s="136"/>
      <c r="C40" s="134"/>
      <c r="D40" s="136"/>
      <c r="E40" s="135"/>
      <c r="F40" s="137"/>
      <c r="G40" s="135"/>
      <c r="H40" s="137"/>
      <c r="I40" s="19"/>
    </row>
    <row r="41" spans="1:9" ht="27.95" customHeight="1" x14ac:dyDescent="0.25">
      <c r="A41" s="16"/>
      <c r="B41" s="136"/>
      <c r="C41" s="134"/>
      <c r="D41" s="136"/>
      <c r="E41" s="135"/>
      <c r="F41" s="137"/>
      <c r="G41" s="135"/>
      <c r="H41" s="137"/>
      <c r="I41" s="19"/>
    </row>
    <row r="42" spans="1:9" ht="27.95" customHeight="1" x14ac:dyDescent="0.25">
      <c r="A42" s="16"/>
      <c r="B42" s="136"/>
      <c r="C42" s="134"/>
      <c r="D42" s="136"/>
      <c r="E42" s="135"/>
      <c r="F42" s="137"/>
      <c r="G42" s="135"/>
      <c r="H42" s="137"/>
      <c r="I42" s="19"/>
    </row>
    <row r="43" spans="1:9" ht="27.95" customHeight="1" x14ac:dyDescent="0.25">
      <c r="A43" s="16"/>
      <c r="B43" s="136"/>
      <c r="C43" s="134"/>
      <c r="D43" s="136"/>
      <c r="E43" s="135"/>
      <c r="F43" s="137"/>
      <c r="G43" s="135"/>
      <c r="H43" s="137"/>
      <c r="I43" s="19"/>
    </row>
    <row r="44" spans="1:9" ht="9.9499999999999993" customHeight="1" x14ac:dyDescent="0.25">
      <c r="A44" s="21"/>
      <c r="B44" s="22"/>
      <c r="C44" s="22"/>
      <c r="D44" s="22"/>
      <c r="E44" s="22"/>
      <c r="F44" s="22"/>
      <c r="G44" s="22"/>
      <c r="H44" s="22"/>
      <c r="I44" s="23"/>
    </row>
    <row r="45" spans="1:9" ht="9.9499999999999993" customHeight="1" x14ac:dyDescent="0.25"/>
    <row r="46" spans="1:9" ht="9.9499999999999993" customHeight="1" x14ac:dyDescent="0.25">
      <c r="A46" s="13"/>
      <c r="B46" s="14"/>
      <c r="C46" s="14"/>
      <c r="D46" s="14"/>
      <c r="E46" s="14"/>
      <c r="F46" s="14"/>
      <c r="G46" s="14"/>
      <c r="H46" s="14"/>
      <c r="I46" s="15"/>
    </row>
    <row r="47" spans="1:9" ht="18" customHeight="1" x14ac:dyDescent="0.25">
      <c r="A47" s="16"/>
      <c r="B47" s="341" t="s">
        <v>431</v>
      </c>
      <c r="C47" s="341"/>
      <c r="D47" s="336"/>
      <c r="E47" s="336"/>
      <c r="F47" s="336"/>
      <c r="G47" s="336"/>
      <c r="H47" s="336"/>
      <c r="I47" s="19"/>
    </row>
    <row r="48" spans="1:9" ht="9.9499999999999993" customHeight="1" x14ac:dyDescent="0.25">
      <c r="A48" s="16"/>
      <c r="B48" s="341"/>
      <c r="C48" s="341"/>
      <c r="D48" s="336"/>
      <c r="E48" s="336"/>
      <c r="F48" s="336"/>
      <c r="G48" s="336"/>
      <c r="H48" s="336"/>
      <c r="I48" s="19"/>
    </row>
    <row r="49" spans="1:9" ht="24" customHeight="1" x14ac:dyDescent="0.25">
      <c r="A49" s="16"/>
      <c r="B49" s="483" t="s">
        <v>433</v>
      </c>
      <c r="C49" s="483"/>
      <c r="D49" s="483"/>
      <c r="E49" s="483"/>
      <c r="F49" s="483"/>
      <c r="G49" s="483"/>
      <c r="H49" s="483"/>
      <c r="I49" s="19"/>
    </row>
    <row r="50" spans="1:9" ht="9.9499999999999993" customHeight="1" x14ac:dyDescent="0.25">
      <c r="A50" s="16"/>
      <c r="B50" s="341"/>
      <c r="C50" s="341"/>
      <c r="D50" s="336"/>
      <c r="E50" s="336"/>
      <c r="F50" s="336"/>
      <c r="G50" s="336"/>
      <c r="H50" s="336"/>
      <c r="I50" s="19"/>
    </row>
    <row r="51" spans="1:9" ht="18" customHeight="1" x14ac:dyDescent="0.25">
      <c r="A51" s="16"/>
      <c r="B51" s="25" t="s">
        <v>415</v>
      </c>
      <c r="C51" s="335"/>
      <c r="D51" s="51" t="s">
        <v>416</v>
      </c>
      <c r="E51" s="343"/>
      <c r="F51" s="336" t="s">
        <v>432</v>
      </c>
      <c r="G51" s="336"/>
      <c r="H51" s="336" t="s">
        <v>418</v>
      </c>
      <c r="I51" s="19"/>
    </row>
    <row r="52" spans="1:9" ht="27.95" customHeight="1" x14ac:dyDescent="0.25">
      <c r="A52" s="16"/>
      <c r="B52" s="136"/>
      <c r="C52" s="134"/>
      <c r="D52" s="136"/>
      <c r="E52" s="135"/>
      <c r="F52" s="137"/>
      <c r="G52" s="135"/>
      <c r="H52" s="137"/>
      <c r="I52" s="19"/>
    </row>
    <row r="53" spans="1:9" ht="27.95" customHeight="1" x14ac:dyDescent="0.25">
      <c r="A53" s="16"/>
      <c r="B53" s="136"/>
      <c r="C53" s="134"/>
      <c r="D53" s="136"/>
      <c r="E53" s="135"/>
      <c r="F53" s="137"/>
      <c r="G53" s="135"/>
      <c r="H53" s="137"/>
      <c r="I53" s="19"/>
    </row>
    <row r="54" spans="1:9" ht="27.95" customHeight="1" x14ac:dyDescent="0.25">
      <c r="A54" s="16"/>
      <c r="B54" s="136"/>
      <c r="C54" s="134"/>
      <c r="D54" s="136"/>
      <c r="E54" s="135"/>
      <c r="F54" s="137"/>
      <c r="G54" s="135"/>
      <c r="H54" s="137"/>
      <c r="I54" s="19"/>
    </row>
    <row r="55" spans="1:9" ht="27.95" customHeight="1" x14ac:dyDescent="0.25">
      <c r="A55" s="16"/>
      <c r="B55" s="136"/>
      <c r="C55" s="134"/>
      <c r="D55" s="136"/>
      <c r="E55" s="135"/>
      <c r="F55" s="137"/>
      <c r="G55" s="135"/>
      <c r="H55" s="137"/>
      <c r="I55" s="19"/>
    </row>
    <row r="56" spans="1:9" ht="27.95" customHeight="1" x14ac:dyDescent="0.25">
      <c r="A56" s="16"/>
      <c r="B56" s="136"/>
      <c r="C56" s="134"/>
      <c r="D56" s="136"/>
      <c r="E56" s="135"/>
      <c r="F56" s="137"/>
      <c r="G56" s="135"/>
      <c r="H56" s="137"/>
      <c r="I56" s="19"/>
    </row>
    <row r="57" spans="1:9" ht="9.9499999999999993" customHeight="1" x14ac:dyDescent="0.25">
      <c r="A57" s="21"/>
      <c r="B57" s="22"/>
      <c r="C57" s="22"/>
      <c r="D57" s="22"/>
      <c r="E57" s="22"/>
      <c r="F57" s="22"/>
      <c r="G57" s="22"/>
      <c r="H57" s="22"/>
      <c r="I57" s="23"/>
    </row>
    <row r="58" spans="1:9" ht="9.9499999999999993" customHeight="1" x14ac:dyDescent="0.25"/>
    <row r="59" spans="1:9" ht="9.9499999999999993" customHeight="1" x14ac:dyDescent="0.25">
      <c r="A59" s="13"/>
      <c r="B59" s="14"/>
      <c r="C59" s="14"/>
      <c r="D59" s="14"/>
      <c r="E59" s="14"/>
      <c r="F59" s="14"/>
      <c r="G59" s="14"/>
      <c r="H59" s="14"/>
      <c r="I59" s="15"/>
    </row>
    <row r="60" spans="1:9" ht="18" customHeight="1" x14ac:dyDescent="0.25">
      <c r="A60" s="16"/>
      <c r="B60" s="425" t="s">
        <v>1586</v>
      </c>
      <c r="C60" s="425"/>
      <c r="D60" s="425"/>
      <c r="E60" s="425"/>
      <c r="F60" s="425"/>
      <c r="G60" s="425"/>
      <c r="H60" s="425"/>
      <c r="I60" s="19"/>
    </row>
    <row r="61" spans="1:9" ht="9.9499999999999993" customHeight="1" x14ac:dyDescent="0.25">
      <c r="A61" s="16"/>
      <c r="B61" s="370"/>
      <c r="C61" s="370"/>
      <c r="D61" s="369"/>
      <c r="E61" s="369"/>
      <c r="F61" s="369"/>
      <c r="G61" s="369"/>
      <c r="H61" s="369"/>
      <c r="I61" s="19"/>
    </row>
    <row r="62" spans="1:9" ht="24" customHeight="1" x14ac:dyDescent="0.25">
      <c r="A62" s="16"/>
      <c r="B62" s="483" t="s">
        <v>1587</v>
      </c>
      <c r="C62" s="483"/>
      <c r="D62" s="483"/>
      <c r="E62" s="483"/>
      <c r="F62" s="483"/>
      <c r="G62" s="483"/>
      <c r="H62" s="483"/>
      <c r="I62" s="19"/>
    </row>
    <row r="63" spans="1:9" ht="9.9499999999999993" customHeight="1" x14ac:dyDescent="0.25">
      <c r="A63" s="16"/>
      <c r="B63" s="370"/>
      <c r="C63" s="370"/>
      <c r="D63" s="369"/>
      <c r="E63" s="369"/>
      <c r="F63" s="369"/>
      <c r="G63" s="369"/>
      <c r="H63" s="369"/>
      <c r="I63" s="19"/>
    </row>
    <row r="64" spans="1:9" ht="18" customHeight="1" x14ac:dyDescent="0.25">
      <c r="A64" s="16"/>
      <c r="B64" s="25" t="s">
        <v>1585</v>
      </c>
      <c r="C64" s="368"/>
      <c r="D64" s="486" t="s">
        <v>1588</v>
      </c>
      <c r="E64" s="486"/>
      <c r="F64" s="486"/>
      <c r="G64" s="486"/>
      <c r="H64" s="486"/>
      <c r="I64" s="19"/>
    </row>
    <row r="65" spans="1:9" ht="27.95" customHeight="1" x14ac:dyDescent="0.25">
      <c r="A65" s="16"/>
      <c r="B65" s="381"/>
      <c r="C65" s="372"/>
      <c r="D65" s="487"/>
      <c r="E65" s="487"/>
      <c r="F65" s="487"/>
      <c r="G65" s="487"/>
      <c r="H65" s="487"/>
      <c r="I65" s="19"/>
    </row>
    <row r="66" spans="1:9" ht="27.95" customHeight="1" x14ac:dyDescent="0.25">
      <c r="A66" s="16"/>
      <c r="B66" s="381"/>
      <c r="C66" s="372"/>
      <c r="D66" s="487"/>
      <c r="E66" s="487"/>
      <c r="F66" s="487"/>
      <c r="G66" s="487"/>
      <c r="H66" s="487"/>
      <c r="I66" s="19"/>
    </row>
    <row r="67" spans="1:9" ht="27.95" customHeight="1" x14ac:dyDescent="0.25">
      <c r="A67" s="16"/>
      <c r="B67" s="381"/>
      <c r="C67" s="372"/>
      <c r="D67" s="487"/>
      <c r="E67" s="487"/>
      <c r="F67" s="487"/>
      <c r="G67" s="487"/>
      <c r="H67" s="487"/>
      <c r="I67" s="19"/>
    </row>
    <row r="68" spans="1:9" ht="27.95" customHeight="1" x14ac:dyDescent="0.25">
      <c r="A68" s="16"/>
      <c r="B68" s="381"/>
      <c r="C68" s="372"/>
      <c r="D68" s="487"/>
      <c r="E68" s="487"/>
      <c r="F68" s="487"/>
      <c r="G68" s="487"/>
      <c r="H68" s="487"/>
      <c r="I68" s="19"/>
    </row>
    <row r="69" spans="1:9" ht="27.95" customHeight="1" x14ac:dyDescent="0.25">
      <c r="A69" s="16"/>
      <c r="B69" s="381"/>
      <c r="C69" s="372"/>
      <c r="D69" s="487"/>
      <c r="E69" s="487"/>
      <c r="F69" s="487"/>
      <c r="G69" s="487"/>
      <c r="H69" s="487"/>
      <c r="I69" s="19"/>
    </row>
    <row r="70" spans="1:9" ht="9.9499999999999993" customHeight="1" x14ac:dyDescent="0.25">
      <c r="A70" s="21"/>
      <c r="B70" s="22"/>
      <c r="C70" s="22"/>
      <c r="D70" s="22"/>
      <c r="E70" s="22"/>
      <c r="F70" s="22"/>
      <c r="G70" s="22"/>
      <c r="H70" s="22"/>
      <c r="I70" s="23"/>
    </row>
    <row r="71" spans="1:9" ht="9.9499999999999993" customHeight="1" x14ac:dyDescent="0.25">
      <c r="I71" s="371"/>
    </row>
    <row r="72" spans="1:9" ht="9.9499999999999993" customHeight="1" x14ac:dyDescent="0.25">
      <c r="A72" s="13"/>
      <c r="B72" s="14"/>
      <c r="C72" s="14"/>
      <c r="D72" s="14"/>
      <c r="E72" s="14"/>
      <c r="F72" s="14"/>
      <c r="G72" s="14"/>
      <c r="H72" s="14"/>
      <c r="I72" s="15"/>
    </row>
    <row r="73" spans="1:9" ht="18" customHeight="1" x14ac:dyDescent="0.25">
      <c r="A73" s="16"/>
      <c r="B73" s="425" t="s">
        <v>1592</v>
      </c>
      <c r="C73" s="425"/>
      <c r="D73" s="425"/>
      <c r="E73" s="425"/>
      <c r="F73" s="425"/>
      <c r="G73" s="425"/>
      <c r="H73" s="425"/>
      <c r="I73" s="19"/>
    </row>
    <row r="74" spans="1:9" ht="9.9499999999999993" customHeight="1" x14ac:dyDescent="0.25">
      <c r="A74" s="16"/>
      <c r="B74" s="370"/>
      <c r="C74" s="370"/>
      <c r="D74" s="369"/>
      <c r="E74" s="369"/>
      <c r="F74" s="369"/>
      <c r="G74" s="369"/>
      <c r="H74" s="369"/>
      <c r="I74" s="19"/>
    </row>
    <row r="75" spans="1:9" ht="24" customHeight="1" x14ac:dyDescent="0.25">
      <c r="A75" s="16"/>
      <c r="B75" s="483" t="s">
        <v>1593</v>
      </c>
      <c r="C75" s="483"/>
      <c r="D75" s="483"/>
      <c r="E75" s="483"/>
      <c r="F75" s="483"/>
      <c r="G75" s="483"/>
      <c r="H75" s="483"/>
      <c r="I75" s="19"/>
    </row>
    <row r="76" spans="1:9" ht="9.9499999999999993" customHeight="1" x14ac:dyDescent="0.25">
      <c r="A76" s="16"/>
      <c r="B76" s="370"/>
      <c r="C76" s="370"/>
      <c r="D76" s="369"/>
      <c r="E76" s="369"/>
      <c r="F76" s="369"/>
      <c r="G76" s="369"/>
      <c r="H76" s="369"/>
      <c r="I76" s="19"/>
    </row>
    <row r="77" spans="1:9" ht="24" customHeight="1" x14ac:dyDescent="0.25">
      <c r="A77" s="16"/>
      <c r="B77" s="270" t="s">
        <v>1524</v>
      </c>
      <c r="C77" s="374"/>
      <c r="D77" s="384" t="s">
        <v>1590</v>
      </c>
      <c r="E77" s="139"/>
      <c r="F77" s="138" t="s">
        <v>1589</v>
      </c>
      <c r="G77" s="138"/>
      <c r="H77" s="138" t="s">
        <v>1591</v>
      </c>
      <c r="I77" s="19"/>
    </row>
    <row r="78" spans="1:9" ht="27.95" customHeight="1" x14ac:dyDescent="0.25">
      <c r="A78" s="16"/>
      <c r="B78" s="382"/>
      <c r="C78" s="372"/>
      <c r="D78" s="383"/>
      <c r="E78" s="135"/>
      <c r="F78" s="137"/>
      <c r="G78" s="135"/>
      <c r="H78" s="137"/>
      <c r="I78" s="19"/>
    </row>
    <row r="79" spans="1:9" ht="27.95" customHeight="1" x14ac:dyDescent="0.25">
      <c r="A79" s="16"/>
      <c r="B79" s="382"/>
      <c r="C79" s="372"/>
      <c r="D79" s="383"/>
      <c r="E79" s="135"/>
      <c r="F79" s="137"/>
      <c r="G79" s="135"/>
      <c r="H79" s="137"/>
      <c r="I79" s="19"/>
    </row>
    <row r="80" spans="1:9" ht="27.95" customHeight="1" x14ac:dyDescent="0.25">
      <c r="A80" s="16"/>
      <c r="B80" s="382"/>
      <c r="C80" s="372"/>
      <c r="D80" s="383"/>
      <c r="E80" s="135"/>
      <c r="F80" s="137"/>
      <c r="G80" s="135"/>
      <c r="H80" s="137"/>
      <c r="I80" s="19"/>
    </row>
    <row r="81" spans="1:9" ht="27.95" customHeight="1" x14ac:dyDescent="0.25">
      <c r="A81" s="16"/>
      <c r="B81" s="382"/>
      <c r="C81" s="372"/>
      <c r="D81" s="383"/>
      <c r="E81" s="135"/>
      <c r="F81" s="137"/>
      <c r="G81" s="135"/>
      <c r="H81" s="137"/>
      <c r="I81" s="19"/>
    </row>
    <row r="82" spans="1:9" ht="27.95" customHeight="1" x14ac:dyDescent="0.25">
      <c r="A82" s="16"/>
      <c r="B82" s="382"/>
      <c r="C82" s="372"/>
      <c r="D82" s="383"/>
      <c r="E82" s="135"/>
      <c r="F82" s="137"/>
      <c r="G82" s="135"/>
      <c r="H82" s="137"/>
      <c r="I82" s="19"/>
    </row>
    <row r="83" spans="1:9" ht="27.95" customHeight="1" x14ac:dyDescent="0.25">
      <c r="A83" s="16"/>
      <c r="B83" s="382"/>
      <c r="C83" s="372"/>
      <c r="D83" s="383"/>
      <c r="E83" s="135"/>
      <c r="F83" s="137"/>
      <c r="G83" s="135"/>
      <c r="H83" s="137"/>
      <c r="I83" s="19"/>
    </row>
    <row r="84" spans="1:9" ht="27.95" customHeight="1" x14ac:dyDescent="0.25">
      <c r="A84" s="16"/>
      <c r="B84" s="382"/>
      <c r="C84" s="372"/>
      <c r="D84" s="383"/>
      <c r="E84" s="135"/>
      <c r="F84" s="137"/>
      <c r="G84" s="135"/>
      <c r="H84" s="137"/>
      <c r="I84" s="19"/>
    </row>
    <row r="85" spans="1:9" ht="27.95" customHeight="1" x14ac:dyDescent="0.25">
      <c r="A85" s="16"/>
      <c r="B85" s="382"/>
      <c r="C85" s="372"/>
      <c r="D85" s="383"/>
      <c r="E85" s="135"/>
      <c r="F85" s="137"/>
      <c r="G85" s="135"/>
      <c r="H85" s="137"/>
      <c r="I85" s="19"/>
    </row>
    <row r="86" spans="1:9" ht="27.95" customHeight="1" x14ac:dyDescent="0.25">
      <c r="A86" s="16"/>
      <c r="B86" s="382"/>
      <c r="C86" s="372"/>
      <c r="D86" s="383"/>
      <c r="E86" s="135"/>
      <c r="F86" s="137"/>
      <c r="G86" s="135"/>
      <c r="H86" s="137"/>
      <c r="I86" s="19"/>
    </row>
    <row r="87" spans="1:9" ht="27.95" customHeight="1" x14ac:dyDescent="0.25">
      <c r="A87" s="16"/>
      <c r="B87" s="382"/>
      <c r="C87" s="372"/>
      <c r="D87" s="383"/>
      <c r="E87" s="135"/>
      <c r="F87" s="137"/>
      <c r="G87" s="135"/>
      <c r="H87" s="137"/>
      <c r="I87" s="19"/>
    </row>
    <row r="88" spans="1:9" ht="9.9499999999999993" customHeight="1" x14ac:dyDescent="0.25">
      <c r="A88" s="21"/>
      <c r="B88" s="22"/>
      <c r="C88" s="22"/>
      <c r="D88" s="22"/>
      <c r="E88" s="22"/>
      <c r="F88" s="22"/>
      <c r="G88" s="22"/>
      <c r="H88" s="22"/>
      <c r="I88" s="23"/>
    </row>
  </sheetData>
  <sheetProtection algorithmName="SHA-512" hashValue="RUMsPGWAts2MpjAEuXO/+x9q80JYCuv9O8q0RtuVTw18shpvEGKpDAvvX3gvHnMC8hbTD3RfwkJe2xZXKp6H9w==" saltValue="BNm0kv0CmcjCgZ37ZFcMlw==" spinCount="100000" sheet="1" objects="1" scenarios="1"/>
  <mergeCells count="17">
    <mergeCell ref="D69:H69"/>
    <mergeCell ref="B73:H73"/>
    <mergeCell ref="B75:H75"/>
    <mergeCell ref="D65:H65"/>
    <mergeCell ref="D66:H66"/>
    <mergeCell ref="D67:H67"/>
    <mergeCell ref="D68:H68"/>
    <mergeCell ref="B2:H2"/>
    <mergeCell ref="B4:H4"/>
    <mergeCell ref="B6:F6"/>
    <mergeCell ref="B7:F7"/>
    <mergeCell ref="D64:H64"/>
    <mergeCell ref="B13:H13"/>
    <mergeCell ref="B26:H26"/>
    <mergeCell ref="B49:H49"/>
    <mergeCell ref="B60:H60"/>
    <mergeCell ref="B62:H62"/>
  </mergeCells>
  <printOptions horizontalCentered="1"/>
  <pageMargins left="0.39370078740157483" right="0.39370078740157483" top="1.5748031496062993" bottom="0.59055118110236227" header="0.39370078740157483" footer="0.31496062992125984"/>
  <pageSetup paperSize="9" scale="88" fitToHeight="0" orientation="landscape" r:id="rId1"/>
  <headerFooter>
    <oddHeader>&amp;L&amp;"Verdana,Standard"&amp;9&amp;G&amp;C&amp;"Verdana,Fett"&amp;12
IPMA Level A, B and C
Certification application
Courses and professional qualifications&amp;R&amp;G</oddHeader>
    <oddFooter>&amp;L&amp;"Verdana,Standard"&amp;9© VZPM&amp;C&amp;"Verdana,Standard"&amp;9&amp;F&amp;R&amp;"Verdana,Standard"&amp;9&amp;A page &amp;P/&amp;N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AO1067"/>
  <sheetViews>
    <sheetView showGridLines="0" zoomScaleNormal="100" workbookViewId="0"/>
  </sheetViews>
  <sheetFormatPr baseColWidth="10" defaultColWidth="11.42578125" defaultRowHeight="11.25" x14ac:dyDescent="0.25"/>
  <cols>
    <col min="1" max="1" width="1.7109375" style="6" customWidth="1"/>
    <col min="2" max="2" width="29.7109375" style="6" customWidth="1"/>
    <col min="3" max="3" width="5.7109375" style="6" customWidth="1"/>
    <col min="4" max="4" width="12.7109375" style="6" customWidth="1"/>
    <col min="5" max="5" width="5.7109375" style="6" customWidth="1"/>
    <col min="6" max="6" width="12.7109375" style="6" customWidth="1"/>
    <col min="7" max="7" width="2.7109375" style="6" customWidth="1"/>
    <col min="8" max="8" width="10.7109375" style="6" customWidth="1"/>
    <col min="9" max="9" width="2.7109375" style="6" customWidth="1"/>
    <col min="10" max="10" width="13.7109375" style="6" customWidth="1"/>
    <col min="11" max="11" width="1.7109375" style="192" customWidth="1"/>
    <col min="12" max="12" width="1.7109375" style="143" customWidth="1"/>
    <col min="13" max="17" width="6.7109375" style="32" hidden="1" customWidth="1"/>
    <col min="18" max="18" width="6.7109375" style="192" hidden="1" customWidth="1"/>
    <col min="19" max="30" width="6.7109375" style="6" hidden="1" customWidth="1"/>
    <col min="31" max="31" width="1.7109375" style="6" hidden="1" customWidth="1"/>
    <col min="32" max="34" width="6.7109375" style="6" hidden="1" customWidth="1"/>
    <col min="35" max="35" width="1.7109375" style="6" hidden="1" customWidth="1"/>
    <col min="36" max="37" width="8.7109375" style="6" hidden="1" customWidth="1"/>
    <col min="38" max="38" width="1.7109375" style="6" hidden="1" customWidth="1"/>
    <col min="39" max="39" width="12.7109375" style="6" hidden="1" customWidth="1"/>
    <col min="40" max="40" width="1.7109375" style="6" hidden="1" customWidth="1"/>
    <col min="41" max="41" width="11.42578125" style="6" hidden="1" customWidth="1"/>
    <col min="42" max="16384" width="11.42578125" style="6"/>
  </cols>
  <sheetData>
    <row r="1" spans="1:33" ht="9.9499999999999993" customHeight="1" x14ac:dyDescent="0.25">
      <c r="A1" s="13"/>
      <c r="B1" s="14"/>
      <c r="C1" s="14"/>
      <c r="D1" s="14"/>
      <c r="E1" s="14"/>
      <c r="F1" s="14"/>
      <c r="G1" s="14"/>
      <c r="H1" s="14"/>
      <c r="I1" s="14"/>
      <c r="J1" s="14"/>
      <c r="K1" s="15"/>
      <c r="L1" s="107"/>
      <c r="M1" s="171"/>
      <c r="N1" s="171"/>
      <c r="O1" s="171"/>
      <c r="P1" s="171"/>
      <c r="Q1" s="171"/>
      <c r="R1" s="171"/>
    </row>
    <row r="2" spans="1:33" ht="18" customHeight="1" x14ac:dyDescent="0.25">
      <c r="A2" s="16"/>
      <c r="B2" s="264" t="s">
        <v>435</v>
      </c>
      <c r="C2" s="18"/>
      <c r="D2" s="18"/>
      <c r="E2" s="18"/>
      <c r="F2" s="18"/>
      <c r="G2" s="18"/>
      <c r="H2" s="18"/>
      <c r="I2" s="18"/>
      <c r="J2" s="18"/>
      <c r="K2" s="19"/>
      <c r="L2" s="107"/>
      <c r="M2" s="172"/>
      <c r="N2" s="172"/>
      <c r="O2" s="172"/>
      <c r="P2" s="172"/>
      <c r="Q2" s="172"/>
      <c r="R2" s="208"/>
    </row>
    <row r="3" spans="1:33" ht="9.9499999999999993" customHeight="1" x14ac:dyDescent="0.25">
      <c r="A3" s="16"/>
      <c r="B3" s="193"/>
      <c r="C3" s="193"/>
      <c r="D3" s="193"/>
      <c r="E3" s="193"/>
      <c r="F3" s="193"/>
      <c r="G3" s="193"/>
      <c r="H3" s="193"/>
      <c r="I3" s="18"/>
      <c r="J3" s="50"/>
      <c r="K3" s="19"/>
      <c r="L3" s="107"/>
      <c r="M3" s="31"/>
      <c r="N3" s="31"/>
      <c r="O3" s="31"/>
      <c r="P3" s="31"/>
      <c r="Q3" s="31"/>
      <c r="R3" s="31"/>
    </row>
    <row r="4" spans="1:33" ht="84.95" customHeight="1" x14ac:dyDescent="0.25">
      <c r="A4" s="16"/>
      <c r="B4" s="516" t="s">
        <v>1617</v>
      </c>
      <c r="C4" s="516"/>
      <c r="D4" s="516"/>
      <c r="E4" s="516"/>
      <c r="F4" s="516"/>
      <c r="G4" s="516"/>
      <c r="H4" s="516"/>
      <c r="I4" s="516"/>
      <c r="J4" s="516"/>
      <c r="K4" s="19"/>
      <c r="L4" s="107"/>
      <c r="M4" s="31"/>
      <c r="N4" s="31"/>
      <c r="O4" s="31"/>
      <c r="P4" s="31"/>
      <c r="Q4" s="31"/>
      <c r="R4" s="31"/>
    </row>
    <row r="5" spans="1:33" ht="9.9499999999999993" customHeight="1" x14ac:dyDescent="0.25">
      <c r="A5" s="21"/>
      <c r="B5" s="22"/>
      <c r="C5" s="22"/>
      <c r="D5" s="22"/>
      <c r="E5" s="22"/>
      <c r="F5" s="22"/>
      <c r="G5" s="22"/>
      <c r="H5" s="22"/>
      <c r="I5" s="22"/>
      <c r="J5" s="22"/>
      <c r="K5" s="23"/>
      <c r="L5" s="107"/>
    </row>
    <row r="6" spans="1:33" ht="9.9499999999999993" customHeight="1" x14ac:dyDescent="0.25"/>
    <row r="7" spans="1:33" s="192" customFormat="1" ht="9.9499999999999993" customHeight="1" x14ac:dyDescent="0.25">
      <c r="A7" s="13"/>
      <c r="B7" s="14"/>
      <c r="C7" s="14"/>
      <c r="D7" s="14"/>
      <c r="E7" s="14"/>
      <c r="F7" s="14"/>
      <c r="G7" s="14"/>
      <c r="H7" s="14"/>
      <c r="I7" s="14"/>
      <c r="J7" s="14"/>
      <c r="K7" s="15"/>
      <c r="L7" s="107"/>
      <c r="M7" s="32"/>
      <c r="N7" s="32"/>
      <c r="O7" s="32"/>
      <c r="P7" s="32"/>
      <c r="Q7" s="32"/>
      <c r="S7" s="6"/>
      <c r="T7" s="6"/>
      <c r="U7" s="6"/>
      <c r="V7" s="6"/>
      <c r="W7" s="6"/>
      <c r="X7" s="6"/>
      <c r="Y7" s="6"/>
      <c r="Z7" s="6"/>
      <c r="AA7" s="6"/>
      <c r="AB7" s="6"/>
      <c r="AC7" s="6"/>
      <c r="AD7" s="6"/>
      <c r="AE7" s="6"/>
      <c r="AF7" s="6"/>
      <c r="AG7" s="6"/>
    </row>
    <row r="8" spans="1:33" s="192" customFormat="1" ht="18" customHeight="1" x14ac:dyDescent="0.25">
      <c r="A8" s="16"/>
      <c r="B8" s="341" t="s">
        <v>436</v>
      </c>
      <c r="C8" s="17"/>
      <c r="D8" s="510" t="s">
        <v>441</v>
      </c>
      <c r="E8" s="510"/>
      <c r="F8" s="510"/>
      <c r="G8" s="510"/>
      <c r="H8" s="510"/>
      <c r="I8" s="510"/>
      <c r="J8" s="510"/>
      <c r="K8" s="19"/>
      <c r="L8" s="107"/>
      <c r="M8" s="173"/>
      <c r="N8" s="173"/>
      <c r="O8" s="173"/>
      <c r="P8" s="173"/>
      <c r="Q8" s="32"/>
      <c r="S8" s="6"/>
      <c r="T8" s="6"/>
      <c r="U8" s="6"/>
      <c r="V8" s="6"/>
      <c r="W8" s="6"/>
      <c r="X8" s="6"/>
      <c r="Y8" s="6"/>
      <c r="Z8" s="6"/>
      <c r="AA8" s="6"/>
      <c r="AB8" s="6"/>
      <c r="AC8" s="6"/>
      <c r="AD8" s="6"/>
      <c r="AE8" s="6"/>
      <c r="AF8" s="6"/>
      <c r="AG8" s="6"/>
    </row>
    <row r="9" spans="1:33" s="192" customFormat="1" ht="18" customHeight="1" x14ac:dyDescent="0.25">
      <c r="A9" s="16"/>
      <c r="B9" s="335" t="s">
        <v>437</v>
      </c>
      <c r="C9" s="191"/>
      <c r="D9" s="506"/>
      <c r="E9" s="506"/>
      <c r="F9" s="506"/>
      <c r="G9" s="506"/>
      <c r="H9" s="506"/>
      <c r="I9" s="506"/>
      <c r="J9" s="506"/>
      <c r="K9" s="19"/>
      <c r="L9" s="107"/>
      <c r="M9" s="32"/>
      <c r="N9" s="32"/>
      <c r="O9" s="32"/>
      <c r="P9" s="32"/>
      <c r="Q9" s="32"/>
      <c r="S9" s="6"/>
      <c r="T9" s="6"/>
      <c r="U9" s="6"/>
      <c r="V9" s="6"/>
      <c r="W9" s="6"/>
      <c r="X9" s="6"/>
      <c r="Y9" s="6"/>
      <c r="Z9" s="6"/>
      <c r="AA9" s="6"/>
      <c r="AB9" s="6"/>
      <c r="AC9" s="6"/>
      <c r="AD9" s="6"/>
      <c r="AE9" s="6"/>
      <c r="AF9" s="6"/>
      <c r="AG9" s="6"/>
    </row>
    <row r="10" spans="1:33" s="192" customFormat="1" ht="18" customHeight="1" x14ac:dyDescent="0.25">
      <c r="A10" s="16"/>
      <c r="B10" s="335" t="s">
        <v>438</v>
      </c>
      <c r="C10" s="191"/>
      <c r="D10" s="506"/>
      <c r="E10" s="506"/>
      <c r="F10" s="506"/>
      <c r="G10" s="506"/>
      <c r="H10" s="506"/>
      <c r="I10" s="506"/>
      <c r="J10" s="506"/>
      <c r="K10" s="19"/>
      <c r="L10" s="107"/>
      <c r="M10" s="32"/>
      <c r="N10" s="32"/>
      <c r="O10" s="32"/>
      <c r="P10" s="32"/>
      <c r="Q10" s="32"/>
      <c r="S10" s="6"/>
      <c r="T10" s="6"/>
      <c r="U10" s="6"/>
      <c r="V10" s="6"/>
      <c r="W10" s="6"/>
      <c r="X10" s="6"/>
      <c r="Y10" s="6"/>
      <c r="Z10" s="6"/>
      <c r="AA10" s="6"/>
      <c r="AB10" s="6"/>
      <c r="AC10" s="6"/>
      <c r="AD10" s="6"/>
      <c r="AE10" s="6"/>
      <c r="AF10" s="6"/>
      <c r="AG10" s="6"/>
    </row>
    <row r="11" spans="1:33" s="192" customFormat="1" ht="18" customHeight="1" x14ac:dyDescent="0.25">
      <c r="A11" s="16"/>
      <c r="B11" s="335" t="s">
        <v>439</v>
      </c>
      <c r="C11" s="191"/>
      <c r="D11" s="507"/>
      <c r="E11" s="508"/>
      <c r="F11" s="508"/>
      <c r="G11" s="508"/>
      <c r="H11" s="508"/>
      <c r="I11" s="508"/>
      <c r="J11" s="509"/>
      <c r="K11" s="19"/>
      <c r="L11" s="107"/>
      <c r="M11" s="32"/>
      <c r="N11" s="32"/>
      <c r="O11" s="32"/>
      <c r="P11" s="32"/>
      <c r="Q11" s="32"/>
      <c r="S11" s="6"/>
      <c r="T11" s="6"/>
      <c r="U11" s="6"/>
      <c r="V11" s="6"/>
      <c r="W11" s="6"/>
      <c r="X11" s="6"/>
      <c r="Y11" s="6"/>
      <c r="Z11" s="6"/>
      <c r="AA11" s="6"/>
      <c r="AB11" s="6"/>
      <c r="AC11" s="6"/>
      <c r="AD11" s="6"/>
      <c r="AE11" s="6"/>
      <c r="AF11" s="6"/>
      <c r="AG11" s="6"/>
    </row>
    <row r="12" spans="1:33" s="192" customFormat="1" ht="60" customHeight="1" x14ac:dyDescent="0.25">
      <c r="A12" s="16"/>
      <c r="B12" s="335" t="s">
        <v>440</v>
      </c>
      <c r="C12" s="191"/>
      <c r="D12" s="506"/>
      <c r="E12" s="506"/>
      <c r="F12" s="506"/>
      <c r="G12" s="506"/>
      <c r="H12" s="506"/>
      <c r="I12" s="506"/>
      <c r="J12" s="506"/>
      <c r="K12" s="19"/>
      <c r="L12" s="107"/>
      <c r="M12" s="32"/>
      <c r="N12" s="32"/>
      <c r="O12" s="32"/>
      <c r="P12" s="32"/>
      <c r="Q12" s="32"/>
      <c r="S12" s="6"/>
      <c r="T12" s="6"/>
      <c r="U12" s="6"/>
      <c r="V12" s="6"/>
      <c r="W12" s="6"/>
      <c r="X12" s="6"/>
      <c r="Y12" s="6"/>
      <c r="Z12" s="6"/>
      <c r="AA12" s="6"/>
      <c r="AB12" s="6"/>
      <c r="AC12" s="6"/>
      <c r="AD12" s="6"/>
      <c r="AE12" s="6"/>
      <c r="AF12" s="6"/>
      <c r="AG12" s="6"/>
    </row>
    <row r="13" spans="1:33" s="192" customFormat="1" ht="9.9499999999999993" customHeight="1" x14ac:dyDescent="0.25">
      <c r="A13" s="16"/>
      <c r="B13" s="191"/>
      <c r="C13" s="191"/>
      <c r="D13" s="188"/>
      <c r="E13" s="188"/>
      <c r="F13" s="188"/>
      <c r="G13" s="188"/>
      <c r="H13" s="188"/>
      <c r="I13" s="188"/>
      <c r="J13" s="188"/>
      <c r="K13" s="19"/>
      <c r="L13" s="107"/>
      <c r="M13" s="32"/>
      <c r="N13" s="32"/>
      <c r="O13" s="32"/>
      <c r="P13" s="32"/>
      <c r="Q13" s="32"/>
      <c r="S13" s="6"/>
      <c r="T13" s="6"/>
      <c r="U13" s="6"/>
      <c r="V13" s="6"/>
      <c r="W13" s="6"/>
      <c r="X13" s="6"/>
      <c r="Y13" s="6"/>
      <c r="Z13" s="6"/>
      <c r="AA13" s="6"/>
      <c r="AB13" s="6"/>
      <c r="AC13" s="6"/>
      <c r="AD13" s="6"/>
      <c r="AE13" s="6"/>
      <c r="AF13" s="6"/>
      <c r="AG13" s="6"/>
    </row>
    <row r="14" spans="1:33" s="192" customFormat="1" ht="18" customHeight="1" x14ac:dyDescent="0.25">
      <c r="A14" s="16"/>
      <c r="B14" s="341" t="s">
        <v>442</v>
      </c>
      <c r="C14" s="341"/>
      <c r="D14" s="498" t="s">
        <v>443</v>
      </c>
      <c r="E14" s="498"/>
      <c r="F14" s="498"/>
      <c r="G14" s="336"/>
      <c r="H14" s="343"/>
      <c r="I14" s="336"/>
      <c r="J14" s="351" t="s">
        <v>413</v>
      </c>
      <c r="K14" s="19"/>
      <c r="L14" s="107"/>
      <c r="M14" s="32"/>
      <c r="N14" s="32"/>
      <c r="O14" s="32"/>
      <c r="P14" s="32"/>
      <c r="Q14" s="32"/>
      <c r="S14" s="6"/>
      <c r="T14" s="6"/>
      <c r="U14" s="6"/>
      <c r="V14" s="6"/>
      <c r="W14" s="6"/>
      <c r="X14" s="6"/>
      <c r="AB14" s="98"/>
      <c r="AC14" s="98"/>
      <c r="AD14" s="6"/>
      <c r="AE14" s="6"/>
      <c r="AF14" s="6"/>
      <c r="AG14" s="6"/>
    </row>
    <row r="15" spans="1:33" s="192" customFormat="1" ht="18" customHeight="1" x14ac:dyDescent="0.25">
      <c r="A15" s="16"/>
      <c r="B15" s="335" t="s">
        <v>444</v>
      </c>
      <c r="C15" s="193" t="s">
        <v>483</v>
      </c>
      <c r="D15" s="152"/>
      <c r="E15" s="202" t="s">
        <v>482</v>
      </c>
      <c r="F15" s="152"/>
      <c r="G15" s="188"/>
      <c r="H15" s="26"/>
      <c r="I15" s="188"/>
      <c r="J15" s="190">
        <f>ROUND(((F15-D15)/30.4),0)</f>
        <v>0</v>
      </c>
      <c r="K15" s="19"/>
      <c r="L15" s="107"/>
      <c r="M15" s="32"/>
      <c r="N15" s="32"/>
      <c r="O15" s="32"/>
      <c r="P15" s="156"/>
      <c r="Q15" s="156"/>
      <c r="R15" s="157"/>
      <c r="S15" s="157"/>
      <c r="T15" s="157"/>
      <c r="U15" s="157"/>
      <c r="V15" s="157"/>
      <c r="W15" s="157"/>
      <c r="X15" s="157"/>
      <c r="Y15" s="157"/>
      <c r="Z15" s="157"/>
      <c r="AA15" s="157"/>
      <c r="AB15" s="158"/>
      <c r="AC15" s="158"/>
      <c r="AD15" s="157"/>
      <c r="AE15" s="157"/>
      <c r="AF15" s="6"/>
      <c r="AG15" s="6"/>
    </row>
    <row r="16" spans="1:33" s="192" customFormat="1" ht="9.9499999999999993" customHeight="1" x14ac:dyDescent="0.25">
      <c r="A16" s="16"/>
      <c r="B16" s="335"/>
      <c r="C16" s="193"/>
      <c r="D16" s="99"/>
      <c r="E16" s="201"/>
      <c r="F16" s="99"/>
      <c r="G16" s="188"/>
      <c r="H16" s="26"/>
      <c r="I16" s="188"/>
      <c r="J16" s="188"/>
      <c r="K16" s="19"/>
      <c r="L16" s="107"/>
      <c r="M16" s="32"/>
      <c r="N16" s="32"/>
      <c r="O16" s="32"/>
      <c r="P16" s="156"/>
      <c r="Q16" s="156"/>
      <c r="R16" s="157"/>
      <c r="S16" s="157"/>
      <c r="T16" s="157"/>
      <c r="U16" s="157"/>
      <c r="V16" s="157"/>
      <c r="W16" s="157"/>
      <c r="X16" s="157"/>
      <c r="Y16" s="157"/>
      <c r="Z16" s="157"/>
      <c r="AA16" s="157"/>
      <c r="AB16" s="158"/>
      <c r="AC16" s="158"/>
      <c r="AD16" s="157"/>
      <c r="AE16" s="157"/>
      <c r="AF16" s="6"/>
      <c r="AG16" s="6"/>
    </row>
    <row r="17" spans="1:41" s="192" customFormat="1" ht="18" customHeight="1" x14ac:dyDescent="0.25">
      <c r="A17" s="16"/>
      <c r="B17" s="335" t="s">
        <v>445</v>
      </c>
      <c r="C17" s="193"/>
      <c r="D17" s="500" t="s">
        <v>484</v>
      </c>
      <c r="E17" s="501"/>
      <c r="F17" s="29"/>
      <c r="G17" s="188"/>
      <c r="H17" s="502" t="s">
        <v>1560</v>
      </c>
      <c r="I17" s="503"/>
      <c r="J17" s="29"/>
      <c r="K17" s="19"/>
      <c r="L17" s="107"/>
      <c r="M17" s="32"/>
      <c r="N17" s="32"/>
      <c r="O17" s="32"/>
      <c r="P17" s="156"/>
      <c r="Q17" s="156"/>
      <c r="R17" s="160"/>
      <c r="S17" s="157"/>
      <c r="T17" s="157"/>
      <c r="U17" s="157"/>
      <c r="V17" s="157"/>
      <c r="W17" s="157"/>
      <c r="X17" s="157"/>
      <c r="Y17" s="157"/>
      <c r="Z17" s="157"/>
      <c r="AA17" s="157"/>
      <c r="AB17" s="158"/>
      <c r="AC17" s="158"/>
      <c r="AD17" s="157"/>
      <c r="AE17" s="157"/>
      <c r="AF17" s="6"/>
      <c r="AG17" s="6"/>
    </row>
    <row r="18" spans="1:41" s="192" customFormat="1" ht="18" customHeight="1" x14ac:dyDescent="0.25">
      <c r="A18" s="16"/>
      <c r="B18" s="335" t="s">
        <v>1563</v>
      </c>
      <c r="C18" s="193"/>
      <c r="D18" s="500"/>
      <c r="E18" s="501"/>
      <c r="F18" s="29"/>
      <c r="G18" s="188"/>
      <c r="H18" s="504"/>
      <c r="I18" s="503"/>
      <c r="J18" s="29"/>
      <c r="K18" s="19"/>
      <c r="L18" s="107"/>
      <c r="M18" s="32"/>
      <c r="N18" s="32"/>
      <c r="O18" s="32"/>
      <c r="P18" s="156"/>
      <c r="Q18" s="156"/>
      <c r="R18" s="159"/>
      <c r="S18" s="157"/>
      <c r="T18" s="157"/>
      <c r="U18" s="157"/>
      <c r="V18" s="157"/>
      <c r="W18" s="157"/>
      <c r="X18" s="157"/>
      <c r="Y18" s="157"/>
      <c r="Z18" s="157"/>
      <c r="AA18" s="157"/>
      <c r="AB18" s="158"/>
      <c r="AC18" s="158"/>
      <c r="AD18" s="157"/>
      <c r="AE18" s="157"/>
      <c r="AF18" s="6"/>
      <c r="AG18" s="6"/>
    </row>
    <row r="19" spans="1:41" s="192" customFormat="1" ht="18" customHeight="1" x14ac:dyDescent="0.25">
      <c r="A19" s="16"/>
      <c r="B19" s="446" t="s">
        <v>447</v>
      </c>
      <c r="C19" s="446"/>
      <c r="D19" s="446"/>
      <c r="E19" s="446"/>
      <c r="F19" s="446"/>
      <c r="G19" s="446"/>
      <c r="H19" s="446"/>
      <c r="I19" s="449"/>
      <c r="J19" s="29"/>
      <c r="K19" s="19"/>
      <c r="L19" s="107"/>
      <c r="M19" s="32"/>
      <c r="N19" s="32"/>
      <c r="O19" s="32"/>
      <c r="P19" s="156"/>
      <c r="Q19" s="156"/>
      <c r="R19" s="157"/>
      <c r="S19" s="157"/>
      <c r="T19" s="157"/>
      <c r="U19" s="157"/>
      <c r="V19" s="157"/>
      <c r="W19" s="157"/>
      <c r="X19" s="157"/>
      <c r="Y19" s="157"/>
      <c r="Z19" s="157"/>
      <c r="AA19" s="157"/>
      <c r="AB19" s="158"/>
      <c r="AC19" s="158"/>
      <c r="AD19" s="157"/>
      <c r="AE19" s="157"/>
      <c r="AF19" s="6"/>
      <c r="AG19" s="6"/>
    </row>
    <row r="20" spans="1:41" s="192" customFormat="1" ht="9.9499999999999993" customHeight="1" x14ac:dyDescent="0.25">
      <c r="A20" s="16"/>
      <c r="B20" s="344"/>
      <c r="C20" s="344"/>
      <c r="D20" s="344"/>
      <c r="E20" s="344"/>
      <c r="F20" s="344"/>
      <c r="G20" s="344"/>
      <c r="H20" s="344"/>
      <c r="I20" s="344"/>
      <c r="J20" s="34"/>
      <c r="K20" s="19"/>
      <c r="L20" s="107"/>
      <c r="M20" s="32"/>
      <c r="N20" s="32"/>
      <c r="O20" s="32"/>
      <c r="P20" s="32"/>
      <c r="Q20" s="32"/>
      <c r="S20" s="6"/>
      <c r="T20" s="6"/>
      <c r="U20" s="6"/>
      <c r="V20" s="6"/>
      <c r="W20" s="6"/>
      <c r="X20" s="6"/>
      <c r="AB20" s="98"/>
      <c r="AC20" s="98"/>
      <c r="AD20" s="6"/>
      <c r="AE20" s="6"/>
      <c r="AF20" s="6"/>
      <c r="AG20" s="6"/>
    </row>
    <row r="21" spans="1:41" s="192" customFormat="1" ht="18" customHeight="1" x14ac:dyDescent="0.25">
      <c r="A21" s="16"/>
      <c r="B21" s="446" t="s">
        <v>1567</v>
      </c>
      <c r="C21" s="446"/>
      <c r="D21" s="446"/>
      <c r="E21" s="446"/>
      <c r="F21" s="446"/>
      <c r="G21" s="446"/>
      <c r="H21" s="446"/>
      <c r="I21" s="449"/>
      <c r="J21" s="29"/>
      <c r="K21" s="19"/>
      <c r="L21" s="107"/>
      <c r="M21" s="424" t="s">
        <v>19</v>
      </c>
      <c r="N21" s="424"/>
      <c r="O21" s="424"/>
      <c r="P21" s="424"/>
      <c r="Q21" s="424"/>
      <c r="R21" s="424"/>
      <c r="S21" s="488" t="s">
        <v>61</v>
      </c>
      <c r="T21" s="488"/>
      <c r="U21" s="488"/>
      <c r="V21" s="488"/>
      <c r="W21" s="488"/>
      <c r="X21" s="488"/>
      <c r="Y21" s="489" t="s">
        <v>58</v>
      </c>
      <c r="Z21" s="490"/>
      <c r="AA21" s="490"/>
      <c r="AB21" s="490"/>
      <c r="AC21" s="490"/>
      <c r="AD21" s="491"/>
      <c r="AE21" s="165"/>
      <c r="AF21" s="424" t="s">
        <v>60</v>
      </c>
      <c r="AG21" s="424"/>
      <c r="AH21" s="424"/>
      <c r="AJ21" s="489" t="s">
        <v>4</v>
      </c>
      <c r="AK21" s="491"/>
      <c r="AL21" s="207"/>
      <c r="AM21" s="518" t="s">
        <v>280</v>
      </c>
      <c r="AO21" s="518" t="s">
        <v>281</v>
      </c>
    </row>
    <row r="22" spans="1:41" s="192" customFormat="1" ht="18" customHeight="1" x14ac:dyDescent="0.25">
      <c r="A22" s="16"/>
      <c r="B22" s="446" t="s">
        <v>448</v>
      </c>
      <c r="C22" s="446"/>
      <c r="D22" s="446"/>
      <c r="E22" s="446"/>
      <c r="F22" s="446"/>
      <c r="G22" s="446"/>
      <c r="H22" s="446"/>
      <c r="I22" s="449"/>
      <c r="J22" s="29"/>
      <c r="K22" s="19"/>
      <c r="L22" s="107"/>
      <c r="M22" s="494" t="s">
        <v>9</v>
      </c>
      <c r="N22" s="496"/>
      <c r="O22" s="494" t="s">
        <v>8</v>
      </c>
      <c r="P22" s="496"/>
      <c r="Q22" s="489" t="s">
        <v>7</v>
      </c>
      <c r="R22" s="491"/>
      <c r="S22" s="489" t="s">
        <v>9</v>
      </c>
      <c r="T22" s="491"/>
      <c r="U22" s="489" t="s">
        <v>8</v>
      </c>
      <c r="V22" s="491"/>
      <c r="W22" s="489" t="s">
        <v>7</v>
      </c>
      <c r="X22" s="491"/>
      <c r="Y22" s="489" t="s">
        <v>9</v>
      </c>
      <c r="Z22" s="491"/>
      <c r="AA22" s="492" t="s">
        <v>8</v>
      </c>
      <c r="AB22" s="493"/>
      <c r="AC22" s="489" t="s">
        <v>7</v>
      </c>
      <c r="AD22" s="491"/>
      <c r="AE22" s="165"/>
      <c r="AF22" s="199" t="s">
        <v>9</v>
      </c>
      <c r="AG22" s="199" t="s">
        <v>8</v>
      </c>
      <c r="AH22" s="199" t="s">
        <v>7</v>
      </c>
      <c r="AJ22" s="282" t="s">
        <v>9</v>
      </c>
      <c r="AK22" s="282" t="s">
        <v>8</v>
      </c>
      <c r="AL22" s="207"/>
      <c r="AM22" s="519"/>
      <c r="AO22" s="519"/>
    </row>
    <row r="23" spans="1:41" s="192" customFormat="1" ht="9.9499999999999993" customHeight="1" x14ac:dyDescent="0.25">
      <c r="A23" s="16"/>
      <c r="B23" s="18"/>
      <c r="C23" s="18"/>
      <c r="D23" s="18"/>
      <c r="E23" s="18"/>
      <c r="F23" s="18"/>
      <c r="G23" s="18"/>
      <c r="H23" s="18"/>
      <c r="I23" s="18"/>
      <c r="J23" s="18"/>
      <c r="K23" s="19"/>
      <c r="L23" s="107"/>
      <c r="M23" s="32"/>
      <c r="N23" s="32"/>
      <c r="O23" s="32"/>
      <c r="P23" s="32"/>
      <c r="Q23" s="32"/>
      <c r="AB23" s="162"/>
      <c r="AC23" s="162"/>
      <c r="AE23" s="207"/>
      <c r="AF23" s="6"/>
      <c r="AG23" s="6"/>
      <c r="AJ23" s="286"/>
      <c r="AK23" s="286"/>
      <c r="AL23" s="207"/>
    </row>
    <row r="24" spans="1:41" s="192" customFormat="1" ht="18" customHeight="1" x14ac:dyDescent="0.25">
      <c r="A24" s="16"/>
      <c r="B24" s="341" t="s">
        <v>449</v>
      </c>
      <c r="C24" s="341"/>
      <c r="D24" s="498" t="s">
        <v>443</v>
      </c>
      <c r="E24" s="498"/>
      <c r="F24" s="498"/>
      <c r="G24" s="18"/>
      <c r="H24" s="28" t="s">
        <v>450</v>
      </c>
      <c r="I24" s="18"/>
      <c r="J24" s="25" t="s">
        <v>451</v>
      </c>
      <c r="K24" s="19"/>
      <c r="L24" s="107"/>
      <c r="M24" s="511">
        <f>IF(F17&gt;=F18,F17,F18)</f>
        <v>0</v>
      </c>
      <c r="N24" s="512"/>
      <c r="O24" s="512"/>
      <c r="P24" s="512"/>
      <c r="Q24" s="512"/>
      <c r="R24" s="513"/>
      <c r="S24" s="163"/>
      <c r="T24" s="163"/>
      <c r="U24" s="163"/>
      <c r="V24" s="163"/>
      <c r="W24" s="163"/>
      <c r="X24" s="163"/>
      <c r="Y24" s="37"/>
      <c r="Z24" s="37"/>
      <c r="AA24" s="37"/>
      <c r="AB24" s="164"/>
      <c r="AC24" s="164"/>
      <c r="AD24" s="37"/>
      <c r="AE24" s="207"/>
      <c r="AF24" s="6"/>
      <c r="AG24" s="6"/>
      <c r="AJ24" s="169"/>
      <c r="AK24" s="169"/>
      <c r="AL24" s="169"/>
    </row>
    <row r="25" spans="1:41" s="192" customFormat="1" ht="18" customHeight="1" x14ac:dyDescent="0.25">
      <c r="A25" s="16"/>
      <c r="B25" s="101"/>
      <c r="C25" s="193" t="s">
        <v>446</v>
      </c>
      <c r="D25" s="152"/>
      <c r="E25" s="344" t="s">
        <v>482</v>
      </c>
      <c r="F25" s="152"/>
      <c r="G25" s="202"/>
      <c r="H25" s="29"/>
      <c r="I25" s="198"/>
      <c r="J25" s="190" t="str">
        <f t="shared" ref="J25:J27" si="0">IFERROR(ROUND(H25/((F25-D25)/30.4),0),"")</f>
        <v/>
      </c>
      <c r="K25" s="19"/>
      <c r="L25" s="107"/>
      <c r="M25" s="161">
        <f>((($M24-$M$432)/($M$431-$M$432))*0.5+1)</f>
        <v>-0.25</v>
      </c>
      <c r="N25" s="167">
        <f>IF($M25&gt;1.5,1.5,IF($M25&lt;0.5,0,$M25))</f>
        <v>0</v>
      </c>
      <c r="O25" s="161">
        <f>((($M24-$O$432)/($O$431-$O$432))*0.5+1)</f>
        <v>-0.75</v>
      </c>
      <c r="P25" s="167">
        <f>IF($O25&gt;1.5,1.5,IF($O25&lt;0.5,0,$O25))</f>
        <v>0</v>
      </c>
      <c r="Q25" s="161">
        <f>((($M24-$Q$432)/($Q$431-$Q$432))*0.5+1)</f>
        <v>-0.5</v>
      </c>
      <c r="R25" s="167">
        <f>IF($Q25&gt;1.5,1.5,IF($Q25&lt;0.5,0,$Q25))</f>
        <v>0</v>
      </c>
      <c r="S25" s="161">
        <f>((($H25-$S$432)/($S$431-$S$432))*0.5+1)</f>
        <v>-1</v>
      </c>
      <c r="T25" s="167">
        <f>IF($S25&gt;1.5,1.5,IF($S25&lt;0.5,0,$S25))</f>
        <v>0</v>
      </c>
      <c r="U25" s="161">
        <f>((($H25-$U$432)/($U$431-$U$432))*0.5+1)</f>
        <v>-0.75</v>
      </c>
      <c r="V25" s="167">
        <f>IF($U25&gt;1.5,1.5,IF($U25&lt;0.5,0,$U25))</f>
        <v>0</v>
      </c>
      <c r="W25" s="161">
        <f>((($H25-$W$432)/($W$431-$W$432))*0.5+1)</f>
        <v>-1.4</v>
      </c>
      <c r="X25" s="167">
        <f>IF($W25&gt;1.5,1.5,IF($W25&lt;0.5,0,$W25))</f>
        <v>0</v>
      </c>
      <c r="Y25" s="161">
        <f>((($J19-$Y$432)/($Y$431-$Y$432))*0.5+1)</f>
        <v>-0.25</v>
      </c>
      <c r="Z25" s="167">
        <f>IF($Y25&gt;1.5,1.5,IF($Y25&lt;0.5,0,$Y25))</f>
        <v>0</v>
      </c>
      <c r="AA25" s="161">
        <f>((($J19-$AA$432)/($AA$431-$AA$432))*0.5+1)</f>
        <v>0</v>
      </c>
      <c r="AB25" s="167">
        <f>IF($AA25&gt;1.5,1.5,IF($AA25&lt;0.5,0,$AA25))</f>
        <v>0</v>
      </c>
      <c r="AC25" s="161">
        <f>((($J19-$AC$432)/($AC$431-$AC$432))*0.5+1)</f>
        <v>0</v>
      </c>
      <c r="AD25" s="167">
        <f>IF($AC25&gt;1.5,1.5,IF($AC25&lt;0.5,0,$AC25))</f>
        <v>0</v>
      </c>
      <c r="AE25" s="166"/>
      <c r="AF25" s="168">
        <f>IF(AND($AJ25=1,PRODUCT(N25,T25,Z25)&gt;=1,$J29&gt;=$AG$432),1,0)</f>
        <v>0</v>
      </c>
      <c r="AG25" s="168">
        <f>IF(AND($AK25=1,PRODUCT(P25,V25,AB25)&gt;=1,$J29&gt;=$AG$431),1,0)</f>
        <v>0</v>
      </c>
      <c r="AH25" s="168">
        <f>IF(AND($B25="Project Manager",PRODUCT(R25,X25,AD25)&gt;=1,$J29&gt;=$AG$430),1,0)</f>
        <v>0</v>
      </c>
      <c r="AJ25" s="284">
        <f>IF(OR($B25="Project Manager",$B25="Co-Project Manager",$B25="Sub-Project Manager",$B25="Deputy Project Manager"),1,0)</f>
        <v>0</v>
      </c>
      <c r="AK25" s="284">
        <f>IF(OR($B25="Project Manager",$B25="Co-Project Manager",$B25="Sub-Project Manager"),1,0)</f>
        <v>0</v>
      </c>
      <c r="AL25" s="170"/>
      <c r="AM25" s="295">
        <f>IF(AND(F18&gt;=M$437,H25&gt;=O$437,J19&gt;=Q$437,AO25&gt;=S$437,J29&gt;=U$437),1,0)</f>
        <v>0</v>
      </c>
      <c r="AO25" s="297">
        <f>IF(F25="",0,DATEDIF(D25,F25,"m")+1)</f>
        <v>0</v>
      </c>
    </row>
    <row r="26" spans="1:41" s="192" customFormat="1" ht="18" customHeight="1" x14ac:dyDescent="0.25">
      <c r="A26" s="16"/>
      <c r="B26" s="101"/>
      <c r="C26" s="193" t="s">
        <v>446</v>
      </c>
      <c r="D26" s="152"/>
      <c r="E26" s="344" t="s">
        <v>482</v>
      </c>
      <c r="F26" s="152"/>
      <c r="G26" s="202"/>
      <c r="H26" s="29"/>
      <c r="I26" s="198"/>
      <c r="J26" s="190" t="str">
        <f t="shared" si="0"/>
        <v/>
      </c>
      <c r="K26" s="19"/>
      <c r="L26" s="107"/>
      <c r="M26" s="161">
        <f>((($M24-$M$432)/($M$431-$M$432))*0.5+1)</f>
        <v>-0.25</v>
      </c>
      <c r="N26" s="167">
        <f t="shared" ref="N26:N27" si="1">IF($M26&gt;1.5,1.5,IF($M26&lt;0.5,0,$M26))</f>
        <v>0</v>
      </c>
      <c r="O26" s="161">
        <f>((($M24-$O$432)/($O$431-$O$432))*0.5+1)</f>
        <v>-0.75</v>
      </c>
      <c r="P26" s="167">
        <f t="shared" ref="P26:P27" si="2">IF($O26&gt;1.5,1.5,IF($O26&lt;0.5,0,$O26))</f>
        <v>0</v>
      </c>
      <c r="Q26" s="161">
        <f>((($M24-$Q$432)/($Q$431-$Q$432))*0.5+1)</f>
        <v>-0.5</v>
      </c>
      <c r="R26" s="167">
        <f t="shared" ref="R26:R27" si="3">IF($Q26&gt;1.5,1.5,IF($Q26&lt;0.5,0,$Q26))</f>
        <v>0</v>
      </c>
      <c r="S26" s="161">
        <f>((($H26-$S$432)/($S$431-$S$432))*0.5+1)</f>
        <v>-1</v>
      </c>
      <c r="T26" s="167">
        <f t="shared" ref="T26:T27" si="4">IF($S26&gt;1.5,1.5,IF($S26&lt;0.5,0,$S26))</f>
        <v>0</v>
      </c>
      <c r="U26" s="161">
        <f>((($H26-$U$432)/($U$431-$U$432))*0.5+1)</f>
        <v>-0.75</v>
      </c>
      <c r="V26" s="167">
        <f t="shared" ref="V26:V27" si="5">IF($U26&gt;1.5,1.5,IF($U26&lt;0.5,0,$U26))</f>
        <v>0</v>
      </c>
      <c r="W26" s="161">
        <f>((($H26-$W$432)/($W$431-$W$432))*0.5+1)</f>
        <v>-1.4</v>
      </c>
      <c r="X26" s="167">
        <f t="shared" ref="X26:X27" si="6">IF($W26&gt;1.5,1.5,IF($W26&lt;0.5,0,$W26))</f>
        <v>0</v>
      </c>
      <c r="Y26" s="161">
        <f>((($J19-$Y$432)/($Y$431-$Y$432))*0.5+1)</f>
        <v>-0.25</v>
      </c>
      <c r="Z26" s="167">
        <f t="shared" ref="Z26:Z27" si="7">IF($Y26&gt;1.5,1.5,IF($Y26&lt;0.5,0,$Y26))</f>
        <v>0</v>
      </c>
      <c r="AA26" s="161">
        <f>((($J19-$AA$432)/($AA$431-$AA$432))*0.5+1)</f>
        <v>0</v>
      </c>
      <c r="AB26" s="167">
        <f t="shared" ref="AB26:AB27" si="8">IF($AA26&gt;1.5,1.5,IF($AA26&lt;0.5,0,$AA26))</f>
        <v>0</v>
      </c>
      <c r="AC26" s="161">
        <f>((($J19-$AC$432)/($AC$431-$AC$432))*0.5+1)</f>
        <v>0</v>
      </c>
      <c r="AD26" s="167">
        <f t="shared" ref="AD26:AD27" si="9">IF($AC26&gt;1.5,1.5,IF($AC26&lt;0.5,0,$AC26))</f>
        <v>0</v>
      </c>
      <c r="AE26" s="166"/>
      <c r="AF26" s="168">
        <f>IF(AND($AJ26=1,PRODUCT(N26,T26,Z26)&gt;=1,$J29&gt;=$AG$432),1,0)</f>
        <v>0</v>
      </c>
      <c r="AG26" s="168">
        <f>IF(AND($AK26=1,PRODUCT(P26,V26,AB26)&gt;=1,$J29&gt;=$AG$431),1,0)</f>
        <v>0</v>
      </c>
      <c r="AH26" s="168">
        <f>IF(AND($B26="Project Manager",PRODUCT(R26,X26,AD26)&gt;=1,$J29&gt;=$AG$430),1,0)</f>
        <v>0</v>
      </c>
      <c r="AJ26" s="284">
        <f>IF(OR($B26="Project Manager",$B26="Co-Project Manager",$B26="Sub-Project Manager",$B26="Deputy Project Manager"),1,0)</f>
        <v>0</v>
      </c>
      <c r="AK26" s="284">
        <f>IF(OR($B26="Project Manager",$B26="Co-Project Manager",$B26="Sub-Project Manager"),1,0)</f>
        <v>0</v>
      </c>
      <c r="AL26" s="170"/>
      <c r="AM26" s="295">
        <f>IF(AND(F18&gt;=M$437,H26&gt;=O$437,J19&gt;=Q$437,AO26&gt;=S$437,J29&gt;=U$437),1,0)</f>
        <v>0</v>
      </c>
      <c r="AO26" s="297">
        <f>IF(F26="",0,DATEDIF(D26,F26,"m")+1)</f>
        <v>0</v>
      </c>
    </row>
    <row r="27" spans="1:41" s="192" customFormat="1" ht="18" customHeight="1" x14ac:dyDescent="0.25">
      <c r="A27" s="16"/>
      <c r="B27" s="101"/>
      <c r="C27" s="193" t="s">
        <v>446</v>
      </c>
      <c r="D27" s="152"/>
      <c r="E27" s="344" t="s">
        <v>482</v>
      </c>
      <c r="F27" s="152"/>
      <c r="G27" s="202"/>
      <c r="H27" s="29"/>
      <c r="I27" s="198"/>
      <c r="J27" s="190" t="str">
        <f t="shared" si="0"/>
        <v/>
      </c>
      <c r="K27" s="19"/>
      <c r="L27" s="107"/>
      <c r="M27" s="161">
        <f>((($M24-$M$432)/($M$431-$M$432))*0.5+1)</f>
        <v>-0.25</v>
      </c>
      <c r="N27" s="167">
        <f t="shared" si="1"/>
        <v>0</v>
      </c>
      <c r="O27" s="161">
        <f>((($M24-$O$432)/($O$431-$O$432))*0.5+1)</f>
        <v>-0.75</v>
      </c>
      <c r="P27" s="167">
        <f t="shared" si="2"/>
        <v>0</v>
      </c>
      <c r="Q27" s="161">
        <f>((($M24-$Q$432)/($Q$431-$Q$432))*0.5+1)</f>
        <v>-0.5</v>
      </c>
      <c r="R27" s="167">
        <f t="shared" si="3"/>
        <v>0</v>
      </c>
      <c r="S27" s="161">
        <f>((($H27-$S$432)/($S$431-$S$432))*0.5+1)</f>
        <v>-1</v>
      </c>
      <c r="T27" s="167">
        <f t="shared" si="4"/>
        <v>0</v>
      </c>
      <c r="U27" s="161">
        <f>((($H27-$U$432)/($U$431-$U$432))*0.5+1)</f>
        <v>-0.75</v>
      </c>
      <c r="V27" s="167">
        <f t="shared" si="5"/>
        <v>0</v>
      </c>
      <c r="W27" s="161">
        <f>((($H27-$W$432)/($W$431-$W$432))*0.5+1)</f>
        <v>-1.4</v>
      </c>
      <c r="X27" s="167">
        <f t="shared" si="6"/>
        <v>0</v>
      </c>
      <c r="Y27" s="161">
        <f>((($J19-$Y$432)/($Y$431-$Y$432))*0.5+1)</f>
        <v>-0.25</v>
      </c>
      <c r="Z27" s="167">
        <f t="shared" si="7"/>
        <v>0</v>
      </c>
      <c r="AA27" s="161">
        <f>((($J19-$AA$432)/($AA$431-$AA$432))*0.5+1)</f>
        <v>0</v>
      </c>
      <c r="AB27" s="167">
        <f t="shared" si="8"/>
        <v>0</v>
      </c>
      <c r="AC27" s="161">
        <f>((($J19-$AC$432)/($AC$431-$AC$432))*0.5+1)</f>
        <v>0</v>
      </c>
      <c r="AD27" s="167">
        <f t="shared" si="9"/>
        <v>0</v>
      </c>
      <c r="AE27" s="166"/>
      <c r="AF27" s="168">
        <f>IF(AND($AJ27=1,PRODUCT(N27,T27,Z27)&gt;=1,$J29&gt;=$AG$432),1,0)</f>
        <v>0</v>
      </c>
      <c r="AG27" s="168">
        <f>IF(AND($AK27=1,PRODUCT(P27,V27,AB27)&gt;=1,$J29&gt;=$AG$431),1,0)</f>
        <v>0</v>
      </c>
      <c r="AH27" s="168">
        <f>IF(AND($B27="Project Manager",PRODUCT(R27,X27,AD27)&gt;=1,$J29&gt;=$AG$430),1,0)</f>
        <v>0</v>
      </c>
      <c r="AJ27" s="284">
        <f>IF(OR($B27="Project Manager",$B27="Co-Project Manager",$B27="Sub-Project Manager",$B27="Deputy Project Manager"),1,0)</f>
        <v>0</v>
      </c>
      <c r="AK27" s="284">
        <f>IF(OR($B27="Project Manager",$B27="Co-Project Manager",$B27="Sub-Project Manager"),1,0)</f>
        <v>0</v>
      </c>
      <c r="AL27" s="170"/>
      <c r="AM27" s="295">
        <f>IF(AND(F18&gt;=M$437,H27&gt;=O$437,J19&gt;=Q$437,AO27&gt;=S$437,J29&gt;=U$437),1,0)</f>
        <v>0</v>
      </c>
      <c r="AO27" s="297">
        <f>IF(F27="",0,DATEDIF(D27,F27,"m")+1)</f>
        <v>0</v>
      </c>
    </row>
    <row r="28" spans="1:41" s="192" customFormat="1" ht="9.9499999999999993" customHeight="1" x14ac:dyDescent="0.25">
      <c r="A28" s="16"/>
      <c r="B28" s="191"/>
      <c r="C28" s="191"/>
      <c r="D28" s="189"/>
      <c r="E28" s="188"/>
      <c r="F28" s="188"/>
      <c r="G28" s="188"/>
      <c r="H28" s="188"/>
      <c r="I28" s="188"/>
      <c r="J28" s="188"/>
      <c r="K28" s="19"/>
      <c r="L28" s="107"/>
      <c r="M28" s="32"/>
      <c r="N28" s="32"/>
      <c r="O28" s="32"/>
      <c r="P28" s="32"/>
      <c r="Q28" s="32"/>
      <c r="S28" s="6"/>
      <c r="T28" s="6"/>
      <c r="U28" s="6"/>
      <c r="V28" s="6"/>
      <c r="W28" s="6"/>
      <c r="X28" s="6"/>
      <c r="AB28" s="98"/>
      <c r="AC28" s="98"/>
      <c r="AD28" s="6"/>
      <c r="AE28" s="6"/>
      <c r="AF28" s="6"/>
      <c r="AG28" s="6"/>
    </row>
    <row r="29" spans="1:41" s="192" customFormat="1" ht="18" customHeight="1" x14ac:dyDescent="0.25">
      <c r="A29" s="16"/>
      <c r="B29" s="425" t="s">
        <v>462</v>
      </c>
      <c r="C29" s="425"/>
      <c r="D29" s="425"/>
      <c r="E29" s="425"/>
      <c r="F29" s="425"/>
      <c r="G29" s="425"/>
      <c r="H29" s="425"/>
      <c r="I29" s="188"/>
      <c r="J29" s="190">
        <f>SUM(J30:J39)</f>
        <v>0</v>
      </c>
      <c r="K29" s="19"/>
      <c r="L29" s="107"/>
      <c r="M29" s="173"/>
      <c r="N29" s="32"/>
      <c r="O29" s="32"/>
      <c r="P29" s="32"/>
      <c r="Q29" s="32"/>
      <c r="S29" s="6"/>
      <c r="T29" s="6"/>
      <c r="U29" s="6"/>
      <c r="V29" s="6"/>
      <c r="W29" s="6"/>
      <c r="X29" s="6"/>
      <c r="AB29" s="98"/>
      <c r="AC29" s="98"/>
      <c r="AD29" s="6"/>
      <c r="AE29" s="6"/>
      <c r="AF29" s="6"/>
      <c r="AG29" s="6"/>
    </row>
    <row r="30" spans="1:41" s="192" customFormat="1" ht="18" customHeight="1" x14ac:dyDescent="0.25">
      <c r="A30" s="16"/>
      <c r="B30" s="446" t="s">
        <v>452</v>
      </c>
      <c r="C30" s="446"/>
      <c r="D30" s="446"/>
      <c r="E30" s="446"/>
      <c r="F30" s="446"/>
      <c r="G30" s="446"/>
      <c r="H30" s="446"/>
      <c r="I30" s="188"/>
      <c r="J30" s="29"/>
      <c r="K30" s="19"/>
      <c r="L30" s="107"/>
      <c r="M30" s="32"/>
      <c r="N30" s="32"/>
      <c r="O30" s="32"/>
      <c r="P30" s="32"/>
      <c r="Q30" s="32"/>
      <c r="S30" s="6"/>
      <c r="T30" s="6"/>
      <c r="U30" s="6"/>
      <c r="V30" s="6"/>
      <c r="W30" s="6"/>
      <c r="X30" s="6"/>
      <c r="AB30" s="98"/>
      <c r="AC30" s="98"/>
      <c r="AD30" s="6"/>
      <c r="AE30" s="6"/>
      <c r="AF30" s="6"/>
      <c r="AG30" s="6"/>
    </row>
    <row r="31" spans="1:41" s="192" customFormat="1" ht="18" customHeight="1" x14ac:dyDescent="0.25">
      <c r="A31" s="16"/>
      <c r="B31" s="446" t="s">
        <v>453</v>
      </c>
      <c r="C31" s="446"/>
      <c r="D31" s="446"/>
      <c r="E31" s="446"/>
      <c r="F31" s="446"/>
      <c r="G31" s="446"/>
      <c r="H31" s="446"/>
      <c r="I31" s="188"/>
      <c r="J31" s="29"/>
      <c r="K31" s="19"/>
      <c r="L31" s="107"/>
      <c r="M31" s="32"/>
      <c r="N31" s="32"/>
      <c r="O31" s="32"/>
      <c r="P31" s="32"/>
      <c r="Q31" s="32"/>
      <c r="S31" s="6"/>
      <c r="T31" s="6"/>
      <c r="U31" s="6"/>
      <c r="V31" s="6"/>
      <c r="W31" s="6"/>
      <c r="X31" s="6"/>
      <c r="AB31" s="98"/>
      <c r="AC31" s="98"/>
      <c r="AD31" s="6"/>
      <c r="AE31" s="6"/>
      <c r="AF31" s="6"/>
      <c r="AG31" s="6"/>
    </row>
    <row r="32" spans="1:41" s="192" customFormat="1" ht="18" customHeight="1" x14ac:dyDescent="0.25">
      <c r="A32" s="16"/>
      <c r="B32" s="446" t="s">
        <v>454</v>
      </c>
      <c r="C32" s="446"/>
      <c r="D32" s="446"/>
      <c r="E32" s="446"/>
      <c r="F32" s="446"/>
      <c r="G32" s="446"/>
      <c r="H32" s="446"/>
      <c r="I32" s="188"/>
      <c r="J32" s="29"/>
      <c r="K32" s="19"/>
      <c r="L32" s="107"/>
      <c r="M32" s="32"/>
      <c r="N32" s="32"/>
      <c r="O32" s="32"/>
      <c r="P32" s="32"/>
      <c r="Q32" s="32"/>
      <c r="S32" s="6"/>
      <c r="T32" s="6"/>
      <c r="U32" s="6"/>
      <c r="V32" s="6"/>
      <c r="W32" s="6"/>
      <c r="X32" s="6"/>
      <c r="AB32" s="98"/>
      <c r="AC32" s="98"/>
      <c r="AD32" s="6"/>
      <c r="AE32" s="6"/>
      <c r="AF32" s="6"/>
      <c r="AG32" s="6"/>
    </row>
    <row r="33" spans="1:33" s="192" customFormat="1" ht="18" customHeight="1" x14ac:dyDescent="0.25">
      <c r="A33" s="16"/>
      <c r="B33" s="446" t="s">
        <v>455</v>
      </c>
      <c r="C33" s="446"/>
      <c r="D33" s="446"/>
      <c r="E33" s="446"/>
      <c r="F33" s="446"/>
      <c r="G33" s="446"/>
      <c r="H33" s="446"/>
      <c r="I33" s="188"/>
      <c r="J33" s="29"/>
      <c r="K33" s="19"/>
      <c r="L33" s="107"/>
      <c r="M33" s="32"/>
      <c r="N33" s="32"/>
      <c r="O33" s="32"/>
      <c r="P33" s="32"/>
      <c r="Q33" s="32"/>
      <c r="S33" s="6"/>
      <c r="T33" s="6"/>
      <c r="U33" s="6"/>
      <c r="V33" s="6"/>
      <c r="W33" s="6"/>
      <c r="X33" s="6"/>
      <c r="AB33" s="98"/>
      <c r="AC33" s="98"/>
      <c r="AD33" s="6"/>
      <c r="AE33" s="6"/>
      <c r="AF33" s="6"/>
      <c r="AG33" s="6"/>
    </row>
    <row r="34" spans="1:33" s="192" customFormat="1" ht="18" customHeight="1" x14ac:dyDescent="0.25">
      <c r="A34" s="16"/>
      <c r="B34" s="446" t="s">
        <v>456</v>
      </c>
      <c r="C34" s="446"/>
      <c r="D34" s="446"/>
      <c r="E34" s="446"/>
      <c r="F34" s="446"/>
      <c r="G34" s="446"/>
      <c r="H34" s="446"/>
      <c r="I34" s="188"/>
      <c r="J34" s="29"/>
      <c r="K34" s="19"/>
      <c r="L34" s="107"/>
      <c r="M34" s="32"/>
      <c r="N34" s="32"/>
      <c r="O34" s="32"/>
      <c r="P34" s="32"/>
      <c r="Q34" s="32"/>
      <c r="S34" s="6"/>
      <c r="T34" s="6"/>
      <c r="U34" s="6"/>
      <c r="V34" s="6"/>
      <c r="W34" s="6"/>
      <c r="X34" s="6"/>
      <c r="AB34" s="98"/>
      <c r="AC34" s="98"/>
      <c r="AD34" s="6"/>
      <c r="AE34" s="6"/>
      <c r="AF34" s="6"/>
      <c r="AG34" s="6"/>
    </row>
    <row r="35" spans="1:33" s="192" customFormat="1" ht="18" customHeight="1" x14ac:dyDescent="0.25">
      <c r="A35" s="16"/>
      <c r="B35" s="446" t="s">
        <v>457</v>
      </c>
      <c r="C35" s="446"/>
      <c r="D35" s="446"/>
      <c r="E35" s="446"/>
      <c r="F35" s="446"/>
      <c r="G35" s="446"/>
      <c r="H35" s="446"/>
      <c r="I35" s="188"/>
      <c r="J35" s="29"/>
      <c r="K35" s="19"/>
      <c r="L35" s="107"/>
      <c r="M35" s="32"/>
      <c r="N35" s="32"/>
      <c r="O35" s="32"/>
      <c r="P35" s="32"/>
      <c r="Q35" s="32"/>
      <c r="S35" s="6"/>
      <c r="T35" s="6"/>
      <c r="U35" s="6"/>
      <c r="V35" s="6"/>
      <c r="W35" s="6"/>
      <c r="X35" s="6"/>
      <c r="AB35" s="98"/>
      <c r="AC35" s="98"/>
      <c r="AD35" s="6"/>
      <c r="AE35" s="6"/>
      <c r="AF35" s="6"/>
      <c r="AG35" s="6"/>
    </row>
    <row r="36" spans="1:33" s="192" customFormat="1" ht="18" customHeight="1" x14ac:dyDescent="0.25">
      <c r="A36" s="16"/>
      <c r="B36" s="446" t="s">
        <v>458</v>
      </c>
      <c r="C36" s="446"/>
      <c r="D36" s="446"/>
      <c r="E36" s="446"/>
      <c r="F36" s="446"/>
      <c r="G36" s="446"/>
      <c r="H36" s="446"/>
      <c r="I36" s="188"/>
      <c r="J36" s="29"/>
      <c r="K36" s="19"/>
      <c r="L36" s="107"/>
      <c r="M36" s="32"/>
      <c r="N36" s="32"/>
      <c r="O36" s="32"/>
      <c r="P36" s="32"/>
      <c r="Q36" s="32"/>
      <c r="S36" s="6"/>
      <c r="T36" s="6"/>
      <c r="U36" s="6"/>
      <c r="V36" s="6"/>
      <c r="W36" s="6"/>
      <c r="X36" s="6"/>
      <c r="AB36" s="98"/>
      <c r="AC36" s="98"/>
      <c r="AD36" s="6"/>
      <c r="AE36" s="6"/>
      <c r="AF36" s="6"/>
      <c r="AG36" s="6"/>
    </row>
    <row r="37" spans="1:33" s="192" customFormat="1" ht="18" customHeight="1" x14ac:dyDescent="0.25">
      <c r="A37" s="16"/>
      <c r="B37" s="446" t="s">
        <v>459</v>
      </c>
      <c r="C37" s="446"/>
      <c r="D37" s="446"/>
      <c r="E37" s="446"/>
      <c r="F37" s="446"/>
      <c r="G37" s="446"/>
      <c r="H37" s="446"/>
      <c r="I37" s="188"/>
      <c r="J37" s="29"/>
      <c r="K37" s="19"/>
      <c r="L37" s="107"/>
      <c r="M37" s="32"/>
      <c r="N37" s="32"/>
      <c r="O37" s="32"/>
      <c r="P37" s="32"/>
      <c r="Q37" s="32"/>
      <c r="S37" s="6"/>
      <c r="T37" s="6"/>
      <c r="U37" s="6"/>
      <c r="V37" s="6"/>
      <c r="W37" s="6"/>
      <c r="X37" s="6"/>
      <c r="AB37" s="98"/>
      <c r="AC37" s="98"/>
      <c r="AD37" s="6"/>
      <c r="AE37" s="6"/>
      <c r="AF37" s="6"/>
      <c r="AG37" s="6"/>
    </row>
    <row r="38" spans="1:33" s="192" customFormat="1" ht="18" customHeight="1" x14ac:dyDescent="0.25">
      <c r="A38" s="16"/>
      <c r="B38" s="446" t="s">
        <v>460</v>
      </c>
      <c r="C38" s="446"/>
      <c r="D38" s="446"/>
      <c r="E38" s="446"/>
      <c r="F38" s="446"/>
      <c r="G38" s="446"/>
      <c r="H38" s="446"/>
      <c r="I38" s="188"/>
      <c r="J38" s="29"/>
      <c r="K38" s="19"/>
      <c r="L38" s="107"/>
      <c r="M38" s="32"/>
      <c r="N38" s="32"/>
      <c r="O38" s="32"/>
      <c r="P38" s="32"/>
      <c r="Q38" s="32"/>
      <c r="S38" s="6"/>
      <c r="T38" s="6"/>
      <c r="U38" s="6"/>
      <c r="V38" s="6"/>
      <c r="W38" s="6"/>
      <c r="X38" s="6"/>
      <c r="AB38" s="98"/>
      <c r="AC38" s="98"/>
      <c r="AD38" s="6"/>
      <c r="AE38" s="6"/>
      <c r="AF38" s="6"/>
      <c r="AG38" s="6"/>
    </row>
    <row r="39" spans="1:33" s="192" customFormat="1" ht="18" customHeight="1" x14ac:dyDescent="0.25">
      <c r="A39" s="16"/>
      <c r="B39" s="446" t="s">
        <v>461</v>
      </c>
      <c r="C39" s="446"/>
      <c r="D39" s="446"/>
      <c r="E39" s="446"/>
      <c r="F39" s="446"/>
      <c r="G39" s="446"/>
      <c r="H39" s="446"/>
      <c r="I39" s="188"/>
      <c r="J39" s="29"/>
      <c r="K39" s="19"/>
      <c r="L39" s="107"/>
      <c r="M39" s="32"/>
      <c r="N39" s="32"/>
      <c r="O39" s="32"/>
      <c r="P39" s="32"/>
      <c r="Q39" s="32"/>
      <c r="S39" s="6"/>
      <c r="T39" s="6"/>
      <c r="U39" s="6"/>
      <c r="V39" s="6"/>
      <c r="W39" s="6"/>
      <c r="X39" s="6"/>
      <c r="AB39" s="98"/>
      <c r="AC39" s="98"/>
      <c r="AD39" s="6"/>
      <c r="AE39" s="6"/>
      <c r="AF39" s="6"/>
      <c r="AG39" s="6"/>
    </row>
    <row r="40" spans="1:33" s="192" customFormat="1" ht="9.9499999999999993" customHeight="1" x14ac:dyDescent="0.25">
      <c r="A40" s="16"/>
      <c r="B40" s="191"/>
      <c r="C40" s="191"/>
      <c r="D40" s="188"/>
      <c r="E40" s="188"/>
      <c r="F40" s="188"/>
      <c r="G40" s="188"/>
      <c r="H40" s="188"/>
      <c r="I40" s="188"/>
      <c r="J40" s="188"/>
      <c r="K40" s="19"/>
      <c r="L40" s="107"/>
      <c r="M40" s="494" t="s">
        <v>6</v>
      </c>
      <c r="N40" s="495"/>
      <c r="O40" s="496"/>
      <c r="P40" s="32"/>
      <c r="Q40" s="32"/>
      <c r="S40" s="6"/>
      <c r="T40" s="6"/>
      <c r="U40" s="6"/>
      <c r="V40" s="6"/>
      <c r="W40" s="6"/>
      <c r="X40" s="6"/>
      <c r="AB40" s="98"/>
      <c r="AC40" s="98"/>
      <c r="AD40" s="6"/>
      <c r="AE40" s="6"/>
      <c r="AF40" s="6"/>
      <c r="AG40" s="6"/>
    </row>
    <row r="41" spans="1:33" s="192" customFormat="1" ht="18" customHeight="1" x14ac:dyDescent="0.25">
      <c r="A41" s="16"/>
      <c r="B41" s="341" t="s">
        <v>463</v>
      </c>
      <c r="C41" s="335"/>
      <c r="D41" s="336"/>
      <c r="E41" s="336"/>
      <c r="F41" s="336"/>
      <c r="G41" s="336"/>
      <c r="H41" s="336"/>
      <c r="I41" s="188"/>
      <c r="J41" s="188"/>
      <c r="K41" s="19"/>
      <c r="L41" s="107"/>
      <c r="M41" s="200" t="s">
        <v>9</v>
      </c>
      <c r="N41" s="200" t="s">
        <v>8</v>
      </c>
      <c r="O41" s="200" t="s">
        <v>7</v>
      </c>
      <c r="P41" s="32"/>
      <c r="Q41" s="32"/>
      <c r="S41" s="6"/>
      <c r="T41" s="6"/>
      <c r="U41" s="6"/>
      <c r="V41" s="6"/>
      <c r="W41" s="6"/>
      <c r="X41" s="6"/>
      <c r="AB41" s="98"/>
      <c r="AC41" s="98"/>
      <c r="AD41" s="6"/>
      <c r="AE41" s="6"/>
      <c r="AF41" s="6"/>
      <c r="AG41" s="6"/>
    </row>
    <row r="42" spans="1:33" s="192" customFormat="1" ht="18" customHeight="1" x14ac:dyDescent="0.25">
      <c r="A42" s="16"/>
      <c r="B42" s="517" t="s">
        <v>467</v>
      </c>
      <c r="C42" s="517"/>
      <c r="D42" s="517"/>
      <c r="E42" s="517"/>
      <c r="F42" s="517"/>
      <c r="G42" s="517"/>
      <c r="H42" s="517"/>
      <c r="I42" s="188"/>
      <c r="J42" s="196" t="str">
        <f>IF(Pers!D12="","",IF(Pers!D12="A",O42,IF(Pers!D12="B",N42,IF(Pers!D12="C",M42))))</f>
        <v/>
      </c>
      <c r="K42" s="19"/>
      <c r="L42" s="107"/>
      <c r="M42" s="200" t="str">
        <f>IF(OR(AF$25=1,AF$26=1,AF$27=1),"yes","no")</f>
        <v>no</v>
      </c>
      <c r="N42" s="200" t="str">
        <f>IF(OR(AG$25=1,AG$26=1,AG$27=1),"yes","no")</f>
        <v>no</v>
      </c>
      <c r="O42" s="283" t="str">
        <f>IF(AND(J22="yes",OR(AH$25=1,AH$26=1,AH$27=1)),"yes","no")</f>
        <v>no</v>
      </c>
      <c r="P42" s="32"/>
      <c r="Q42" s="32"/>
      <c r="S42" s="6"/>
      <c r="T42" s="6"/>
      <c r="U42" s="6"/>
      <c r="V42" s="6"/>
      <c r="W42" s="6"/>
      <c r="X42" s="6"/>
      <c r="AB42" s="98"/>
      <c r="AC42" s="98"/>
      <c r="AD42" s="6"/>
      <c r="AE42" s="6"/>
      <c r="AF42" s="6"/>
      <c r="AG42" s="6"/>
    </row>
    <row r="43" spans="1:33" s="192" customFormat="1" ht="18" customHeight="1" x14ac:dyDescent="0.25">
      <c r="A43" s="16"/>
      <c r="B43" s="517" t="s">
        <v>468</v>
      </c>
      <c r="C43" s="517"/>
      <c r="D43" s="517"/>
      <c r="E43" s="517"/>
      <c r="F43" s="517"/>
      <c r="G43" s="517"/>
      <c r="H43" s="517"/>
      <c r="I43" s="188"/>
      <c r="J43" s="196" t="str">
        <f>IF(J21="yes","yes","no")</f>
        <v>no</v>
      </c>
      <c r="K43" s="19"/>
      <c r="L43" s="107"/>
      <c r="M43" s="32"/>
      <c r="N43" s="32"/>
      <c r="O43" s="32"/>
      <c r="P43" s="32"/>
      <c r="Q43" s="32"/>
      <c r="S43" s="6"/>
      <c r="T43" s="6"/>
      <c r="U43" s="6"/>
      <c r="V43" s="6"/>
      <c r="W43" s="6"/>
      <c r="X43" s="6"/>
      <c r="AB43" s="98"/>
      <c r="AC43" s="98"/>
      <c r="AD43" s="6"/>
      <c r="AE43" s="6"/>
      <c r="AF43" s="6"/>
      <c r="AG43" s="6"/>
    </row>
    <row r="44" spans="1:33" s="192" customFormat="1" ht="18" customHeight="1" x14ac:dyDescent="0.25">
      <c r="A44" s="16"/>
      <c r="B44" s="517" t="s">
        <v>469</v>
      </c>
      <c r="C44" s="517"/>
      <c r="D44" s="517"/>
      <c r="E44" s="517"/>
      <c r="F44" s="517"/>
      <c r="G44" s="517"/>
      <c r="H44" s="517"/>
      <c r="I44" s="188"/>
      <c r="J44" s="196" t="str">
        <f>IF(M44&gt;=P44,"yes","no")</f>
        <v>no</v>
      </c>
      <c r="K44" s="19"/>
      <c r="L44" s="107"/>
      <c r="M44" s="497">
        <f>IF(F25&gt;=F26,F25,IF(F26&gt;=F27,F26,F27))</f>
        <v>0</v>
      </c>
      <c r="N44" s="497"/>
      <c r="O44" s="497"/>
      <c r="P44" s="497">
        <f>DATE(YEAR(Pers!D17)-4,MONTH(Pers!D17),DAY(Pers!D17))</f>
        <v>692501</v>
      </c>
      <c r="Q44" s="497"/>
      <c r="R44" s="497"/>
      <c r="S44" s="6"/>
      <c r="T44" s="6"/>
      <c r="U44" s="6"/>
      <c r="V44" s="6"/>
      <c r="W44" s="6"/>
      <c r="X44" s="6"/>
      <c r="AB44" s="98"/>
      <c r="AC44" s="98"/>
      <c r="AD44" s="6"/>
      <c r="AE44" s="6"/>
      <c r="AF44" s="6"/>
      <c r="AG44" s="6"/>
    </row>
    <row r="45" spans="1:33" s="192" customFormat="1" ht="18" customHeight="1" x14ac:dyDescent="0.25">
      <c r="A45" s="16"/>
      <c r="B45" s="517" t="s">
        <v>466</v>
      </c>
      <c r="C45" s="517"/>
      <c r="D45" s="517"/>
      <c r="E45" s="517"/>
      <c r="F45" s="517"/>
      <c r="G45" s="517"/>
      <c r="H45" s="517"/>
      <c r="I45" s="188"/>
      <c r="J45" s="196" t="str">
        <f>IF(AND(Pers!D12="A",O45&gt;=AG435),"yes",IF(AND(Pers!D12="B",N45&gt;=AG436),"yes",IF(AND(Pers!D12="C",M45&gt;=AG437),"yes","no")))</f>
        <v>no</v>
      </c>
      <c r="K45" s="19"/>
      <c r="L45" s="107"/>
      <c r="M45" s="329">
        <f>COUNTIF(Exp!$L$11:$L$154,"&gt;=30")</f>
        <v>0</v>
      </c>
      <c r="N45" s="329">
        <f>COUNTIF(Exp!$L$11:$L$154,"&gt;=50")</f>
        <v>0</v>
      </c>
      <c r="O45" s="329">
        <f>COUNTIF(Exp!$L$11:$L$154,"&gt;=75")</f>
        <v>0</v>
      </c>
      <c r="P45" s="32" t="s">
        <v>11</v>
      </c>
      <c r="Q45" s="173"/>
      <c r="R45" s="208"/>
      <c r="S45" s="7"/>
      <c r="T45" s="7"/>
      <c r="U45" s="7"/>
      <c r="V45" s="7"/>
      <c r="W45" s="7"/>
      <c r="X45" s="7"/>
      <c r="AB45" s="98"/>
      <c r="AC45" s="98"/>
      <c r="AD45" s="6"/>
      <c r="AE45" s="6"/>
      <c r="AF45" s="6"/>
      <c r="AG45" s="6"/>
    </row>
    <row r="46" spans="1:33" s="192" customFormat="1" ht="9.9499999999999993" customHeight="1" x14ac:dyDescent="0.25">
      <c r="A46" s="16"/>
      <c r="B46" s="335"/>
      <c r="C46" s="335"/>
      <c r="D46" s="336"/>
      <c r="E46" s="336"/>
      <c r="F46" s="336"/>
      <c r="G46" s="336"/>
      <c r="H46" s="336"/>
      <c r="I46" s="188"/>
      <c r="J46" s="135"/>
      <c r="K46" s="19"/>
      <c r="L46" s="107"/>
      <c r="M46" s="32"/>
      <c r="N46" s="32"/>
      <c r="O46" s="32"/>
      <c r="P46" s="32"/>
      <c r="Q46" s="32"/>
      <c r="S46" s="6"/>
      <c r="T46" s="6"/>
      <c r="U46" s="6"/>
      <c r="V46" s="6"/>
      <c r="W46" s="6"/>
      <c r="X46" s="6"/>
      <c r="AB46" s="98"/>
      <c r="AC46" s="98"/>
      <c r="AD46" s="6"/>
      <c r="AE46" s="6"/>
      <c r="AF46" s="6"/>
      <c r="AG46" s="6"/>
    </row>
    <row r="47" spans="1:33" s="192" customFormat="1" ht="18" customHeight="1" x14ac:dyDescent="0.25">
      <c r="A47" s="16"/>
      <c r="B47" s="335" t="s">
        <v>465</v>
      </c>
      <c r="C47" s="335"/>
      <c r="D47" s="336"/>
      <c r="E47" s="336"/>
      <c r="F47" s="336"/>
      <c r="G47" s="336"/>
      <c r="H47" s="336"/>
      <c r="I47" s="188"/>
      <c r="J47" s="178" t="str">
        <f>IF(AND(J42="yes",J43="yes",J44="yes",J45="yes"),"yes","no")</f>
        <v>no</v>
      </c>
      <c r="K47" s="19"/>
      <c r="L47" s="107"/>
      <c r="M47" s="32"/>
      <c r="N47" s="32"/>
      <c r="O47" s="32"/>
      <c r="P47" s="32"/>
      <c r="Q47" s="32"/>
      <c r="S47" s="6"/>
      <c r="T47" s="6"/>
      <c r="U47" s="6"/>
      <c r="V47" s="6"/>
      <c r="W47" s="6"/>
      <c r="X47" s="6"/>
      <c r="AB47" s="98"/>
      <c r="AC47" s="98"/>
      <c r="AD47" s="6"/>
      <c r="AE47" s="6"/>
      <c r="AF47" s="6"/>
      <c r="AG47" s="6"/>
    </row>
    <row r="48" spans="1:33" s="192" customFormat="1" ht="9.9499999999999993" customHeight="1" x14ac:dyDescent="0.25">
      <c r="A48" s="16"/>
      <c r="B48" s="191"/>
      <c r="C48" s="191"/>
      <c r="D48" s="188"/>
      <c r="E48" s="188"/>
      <c r="F48" s="188"/>
      <c r="G48" s="188"/>
      <c r="H48" s="188"/>
      <c r="I48" s="188"/>
      <c r="J48" s="188"/>
      <c r="K48" s="19"/>
      <c r="L48" s="107"/>
      <c r="M48" s="359"/>
      <c r="N48" s="359"/>
      <c r="O48" s="359"/>
      <c r="P48" s="359"/>
      <c r="Q48" s="359"/>
      <c r="R48" s="359"/>
      <c r="S48" s="359"/>
      <c r="T48" s="359"/>
      <c r="U48" s="359"/>
      <c r="V48" s="359"/>
      <c r="W48" s="6"/>
      <c r="X48" s="6"/>
      <c r="AB48" s="98"/>
      <c r="AC48" s="98"/>
      <c r="AD48" s="6"/>
      <c r="AE48" s="6"/>
      <c r="AF48" s="6"/>
      <c r="AG48" s="6"/>
    </row>
    <row r="49" spans="1:34" s="192" customFormat="1" ht="36" customHeight="1" x14ac:dyDescent="0.25">
      <c r="A49" s="16"/>
      <c r="B49" s="516" t="str">
        <f>IF(J43="no",M49,"")</f>
        <v>If a completed project cannot be submitted, an application for projects lasting more than 2 years may be submitted together with the following information: completed table from the application, project schedule and project's organisation chart.</v>
      </c>
      <c r="C49" s="516"/>
      <c r="D49" s="516"/>
      <c r="E49" s="516"/>
      <c r="F49" s="516"/>
      <c r="G49" s="516"/>
      <c r="H49" s="516"/>
      <c r="I49" s="516"/>
      <c r="J49" s="516"/>
      <c r="K49" s="19"/>
      <c r="L49" s="107"/>
      <c r="M49" s="499" t="s">
        <v>1616</v>
      </c>
      <c r="N49" s="499"/>
      <c r="O49" s="499"/>
      <c r="P49" s="499"/>
      <c r="Q49" s="499"/>
      <c r="R49" s="499"/>
      <c r="S49" s="499"/>
      <c r="T49" s="499"/>
      <c r="U49" s="499"/>
      <c r="V49" s="499"/>
      <c r="W49" s="499"/>
      <c r="X49" s="499"/>
      <c r="Y49" s="499"/>
      <c r="AB49" s="98"/>
      <c r="AC49" s="98"/>
      <c r="AD49" s="6"/>
      <c r="AE49" s="6"/>
      <c r="AF49" s="6"/>
      <c r="AG49" s="6"/>
    </row>
    <row r="50" spans="1:34" s="192" customFormat="1" ht="9.9499999999999993" customHeight="1" x14ac:dyDescent="0.25">
      <c r="A50" s="16"/>
      <c r="B50" s="335"/>
      <c r="C50" s="335"/>
      <c r="D50" s="336"/>
      <c r="E50" s="336"/>
      <c r="F50" s="336"/>
      <c r="G50" s="336"/>
      <c r="H50" s="336"/>
      <c r="I50" s="336"/>
      <c r="J50" s="336"/>
      <c r="K50" s="19"/>
      <c r="L50" s="107"/>
      <c r="M50" s="32"/>
      <c r="N50" s="32"/>
      <c r="O50" s="32"/>
      <c r="P50" s="32"/>
      <c r="Q50" s="32"/>
      <c r="S50" s="6"/>
      <c r="T50" s="6"/>
      <c r="U50" s="6"/>
      <c r="V50" s="6"/>
      <c r="W50" s="6"/>
      <c r="X50" s="6"/>
      <c r="AB50" s="98"/>
      <c r="AC50" s="98"/>
      <c r="AD50" s="6"/>
      <c r="AE50" s="6"/>
      <c r="AF50" s="6"/>
      <c r="AG50" s="6"/>
    </row>
    <row r="51" spans="1:34" s="192" customFormat="1" ht="18" customHeight="1" x14ac:dyDescent="0.25">
      <c r="A51" s="16"/>
      <c r="B51" s="341" t="s">
        <v>470</v>
      </c>
      <c r="C51" s="341"/>
      <c r="D51" s="336"/>
      <c r="E51" s="336"/>
      <c r="F51" s="336"/>
      <c r="G51" s="336"/>
      <c r="H51" s="336"/>
      <c r="I51" s="336"/>
      <c r="J51" s="336"/>
      <c r="K51" s="19"/>
      <c r="L51" s="107"/>
      <c r="M51" s="32"/>
      <c r="N51" s="32"/>
      <c r="O51" s="32"/>
      <c r="P51" s="32"/>
      <c r="Q51" s="32"/>
      <c r="S51" s="6"/>
      <c r="T51" s="6"/>
      <c r="U51" s="6"/>
      <c r="V51" s="6"/>
      <c r="W51" s="6"/>
      <c r="X51" s="6"/>
      <c r="AB51" s="98"/>
      <c r="AC51" s="98"/>
      <c r="AD51" s="6"/>
      <c r="AE51" s="6"/>
      <c r="AF51" s="6"/>
      <c r="AG51" s="6"/>
    </row>
    <row r="52" spans="1:34" s="192" customFormat="1" ht="18" customHeight="1" x14ac:dyDescent="0.25">
      <c r="A52" s="16"/>
      <c r="B52" s="335" t="s">
        <v>471</v>
      </c>
      <c r="C52" s="191"/>
      <c r="D52" s="430"/>
      <c r="E52" s="430"/>
      <c r="F52" s="430"/>
      <c r="G52" s="430"/>
      <c r="H52" s="430"/>
      <c r="I52" s="430"/>
      <c r="J52" s="430"/>
      <c r="K52" s="19"/>
      <c r="L52" s="107"/>
      <c r="M52" s="32"/>
      <c r="N52" s="32"/>
      <c r="O52" s="32"/>
      <c r="P52" s="32"/>
      <c r="Q52" s="32"/>
      <c r="S52" s="6"/>
      <c r="T52" s="6"/>
      <c r="U52" s="6"/>
      <c r="V52" s="6"/>
      <c r="W52" s="6"/>
      <c r="X52" s="6"/>
      <c r="AB52" s="98"/>
      <c r="AC52" s="98"/>
      <c r="AD52" s="6"/>
      <c r="AE52" s="6"/>
      <c r="AF52" s="6"/>
      <c r="AG52" s="6"/>
    </row>
    <row r="53" spans="1:34" s="192" customFormat="1" ht="18" customHeight="1" x14ac:dyDescent="0.25">
      <c r="A53" s="16"/>
      <c r="B53" s="335" t="s">
        <v>472</v>
      </c>
      <c r="C53" s="191"/>
      <c r="D53" s="430"/>
      <c r="E53" s="430"/>
      <c r="F53" s="430"/>
      <c r="G53" s="430"/>
      <c r="H53" s="430"/>
      <c r="I53" s="430"/>
      <c r="J53" s="430"/>
      <c r="K53" s="19"/>
      <c r="L53" s="107"/>
      <c r="M53" s="32"/>
      <c r="N53" s="32"/>
      <c r="O53" s="32"/>
      <c r="P53" s="32"/>
      <c r="Q53" s="32"/>
      <c r="S53" s="6"/>
      <c r="T53" s="6"/>
      <c r="U53" s="6"/>
      <c r="V53" s="6"/>
      <c r="W53" s="6"/>
      <c r="X53" s="6"/>
      <c r="AB53" s="98"/>
      <c r="AC53" s="98"/>
      <c r="AD53" s="6"/>
      <c r="AE53" s="6"/>
      <c r="AF53" s="6"/>
      <c r="AG53" s="6"/>
    </row>
    <row r="54" spans="1:34" s="192" customFormat="1" ht="18" customHeight="1" x14ac:dyDescent="0.25">
      <c r="A54" s="16"/>
      <c r="B54" s="352" t="s">
        <v>423</v>
      </c>
      <c r="C54" s="191"/>
      <c r="D54" s="430"/>
      <c r="E54" s="430"/>
      <c r="F54" s="430"/>
      <c r="G54" s="430"/>
      <c r="H54" s="430"/>
      <c r="I54" s="430"/>
      <c r="J54" s="430"/>
      <c r="K54" s="19"/>
      <c r="L54" s="107"/>
      <c r="M54" s="32"/>
      <c r="N54" s="32"/>
      <c r="O54" s="32"/>
      <c r="P54" s="32"/>
      <c r="Q54" s="32"/>
      <c r="S54" s="6"/>
      <c r="T54" s="6"/>
      <c r="U54" s="6"/>
      <c r="V54" s="6"/>
      <c r="W54" s="6"/>
      <c r="X54" s="6"/>
      <c r="AB54" s="98"/>
      <c r="AC54" s="98"/>
      <c r="AD54" s="6"/>
      <c r="AE54" s="6"/>
      <c r="AF54" s="6"/>
      <c r="AG54" s="6"/>
    </row>
    <row r="55" spans="1:34" s="192" customFormat="1" ht="18" customHeight="1" x14ac:dyDescent="0.25">
      <c r="A55" s="16"/>
      <c r="B55" s="335" t="s">
        <v>376</v>
      </c>
      <c r="C55" s="191"/>
      <c r="D55" s="430"/>
      <c r="E55" s="430"/>
      <c r="F55" s="430"/>
      <c r="G55" s="430"/>
      <c r="H55" s="430"/>
      <c r="I55" s="430"/>
      <c r="J55" s="430"/>
      <c r="K55" s="19"/>
      <c r="L55" s="107"/>
      <c r="M55" s="32"/>
      <c r="N55" s="32"/>
      <c r="O55" s="32"/>
      <c r="P55" s="32"/>
      <c r="Q55" s="32"/>
      <c r="S55" s="6"/>
      <c r="T55" s="6"/>
      <c r="U55" s="6"/>
      <c r="V55" s="6"/>
      <c r="W55" s="6"/>
      <c r="X55" s="6"/>
      <c r="AB55" s="98"/>
      <c r="AC55" s="98"/>
      <c r="AD55" s="6"/>
      <c r="AE55" s="6"/>
      <c r="AF55" s="6"/>
      <c r="AG55" s="6"/>
    </row>
    <row r="56" spans="1:34" s="192" customFormat="1" ht="9.9499999999999993" customHeight="1" x14ac:dyDescent="0.25">
      <c r="A56" s="21"/>
      <c r="B56" s="22"/>
      <c r="C56" s="22"/>
      <c r="D56" s="22"/>
      <c r="E56" s="22"/>
      <c r="F56" s="22"/>
      <c r="G56" s="22"/>
      <c r="H56" s="22"/>
      <c r="I56" s="22"/>
      <c r="J56" s="22"/>
      <c r="K56" s="23"/>
      <c r="L56" s="107"/>
      <c r="M56" s="32"/>
      <c r="N56" s="32"/>
      <c r="O56" s="32"/>
      <c r="P56" s="32"/>
      <c r="Q56" s="32"/>
      <c r="S56" s="6"/>
      <c r="T56" s="6"/>
      <c r="U56" s="6"/>
      <c r="V56" s="6"/>
      <c r="W56" s="6"/>
      <c r="X56" s="6"/>
      <c r="AB56" s="98"/>
      <c r="AC56" s="98"/>
      <c r="AD56" s="6"/>
      <c r="AE56" s="6"/>
      <c r="AF56" s="6"/>
      <c r="AG56" s="6"/>
    </row>
    <row r="57" spans="1:34" s="192" customFormat="1" ht="9.9499999999999993" customHeight="1" x14ac:dyDescent="0.25">
      <c r="A57" s="6"/>
      <c r="B57" s="6"/>
      <c r="C57" s="6"/>
      <c r="D57" s="6"/>
      <c r="E57" s="6"/>
      <c r="F57" s="6"/>
      <c r="G57" s="6"/>
      <c r="H57" s="6"/>
      <c r="I57" s="6"/>
      <c r="J57" s="6"/>
      <c r="L57" s="143"/>
      <c r="M57" s="32"/>
      <c r="N57" s="32"/>
      <c r="O57" s="32"/>
      <c r="P57" s="32"/>
      <c r="Q57" s="32"/>
      <c r="S57" s="6"/>
      <c r="T57" s="6"/>
      <c r="U57" s="6"/>
      <c r="V57" s="6"/>
      <c r="W57" s="6"/>
      <c r="X57" s="6"/>
      <c r="AB57" s="100"/>
      <c r="AC57" s="100"/>
      <c r="AD57" s="6"/>
      <c r="AE57" s="6"/>
      <c r="AF57" s="6"/>
      <c r="AG57" s="6"/>
    </row>
    <row r="58" spans="1:34" ht="9.9499999999999993" customHeight="1" x14ac:dyDescent="0.25">
      <c r="A58" s="13"/>
      <c r="B58" s="14"/>
      <c r="C58" s="14"/>
      <c r="D58" s="14"/>
      <c r="E58" s="14"/>
      <c r="F58" s="14"/>
      <c r="G58" s="14"/>
      <c r="H58" s="14"/>
      <c r="I58" s="14"/>
      <c r="J58" s="14"/>
      <c r="K58" s="15"/>
      <c r="L58" s="107"/>
      <c r="AH58" s="192"/>
    </row>
    <row r="59" spans="1:34" ht="18" customHeight="1" x14ac:dyDescent="0.25">
      <c r="A59" s="16"/>
      <c r="B59" s="350" t="s">
        <v>473</v>
      </c>
      <c r="C59" s="17"/>
      <c r="D59" s="510"/>
      <c r="E59" s="510"/>
      <c r="F59" s="510"/>
      <c r="G59" s="510"/>
      <c r="H59" s="510"/>
      <c r="I59" s="510"/>
      <c r="J59" s="510"/>
      <c r="K59" s="19"/>
      <c r="L59" s="107"/>
      <c r="M59" s="173"/>
      <c r="N59" s="173"/>
      <c r="O59" s="173"/>
      <c r="P59" s="173"/>
      <c r="AH59" s="192"/>
    </row>
    <row r="60" spans="1:34" ht="18" customHeight="1" x14ac:dyDescent="0.25">
      <c r="A60" s="16"/>
      <c r="B60" s="335" t="s">
        <v>437</v>
      </c>
      <c r="C60" s="191"/>
      <c r="D60" s="506"/>
      <c r="E60" s="506"/>
      <c r="F60" s="506"/>
      <c r="G60" s="506"/>
      <c r="H60" s="506"/>
      <c r="I60" s="506"/>
      <c r="J60" s="506"/>
      <c r="K60" s="19"/>
      <c r="L60" s="107"/>
      <c r="AH60" s="192"/>
    </row>
    <row r="61" spans="1:34" ht="18" customHeight="1" x14ac:dyDescent="0.25">
      <c r="A61" s="16"/>
      <c r="B61" s="335" t="s">
        <v>438</v>
      </c>
      <c r="C61" s="191"/>
      <c r="D61" s="506"/>
      <c r="E61" s="506"/>
      <c r="F61" s="506"/>
      <c r="G61" s="506"/>
      <c r="H61" s="506"/>
      <c r="I61" s="506"/>
      <c r="J61" s="506"/>
      <c r="K61" s="19"/>
      <c r="L61" s="107"/>
      <c r="AH61" s="192"/>
    </row>
    <row r="62" spans="1:34" ht="18" customHeight="1" x14ac:dyDescent="0.25">
      <c r="A62" s="16"/>
      <c r="B62" s="335" t="s">
        <v>439</v>
      </c>
      <c r="C62" s="191"/>
      <c r="D62" s="507"/>
      <c r="E62" s="508"/>
      <c r="F62" s="508"/>
      <c r="G62" s="508"/>
      <c r="H62" s="508"/>
      <c r="I62" s="508"/>
      <c r="J62" s="509"/>
      <c r="K62" s="19"/>
      <c r="L62" s="107"/>
      <c r="U62" s="184"/>
      <c r="AH62" s="192"/>
    </row>
    <row r="63" spans="1:34" ht="60" customHeight="1" x14ac:dyDescent="0.25">
      <c r="A63" s="16"/>
      <c r="B63" s="335" t="s">
        <v>440</v>
      </c>
      <c r="C63" s="191"/>
      <c r="D63" s="506"/>
      <c r="E63" s="506"/>
      <c r="F63" s="506"/>
      <c r="G63" s="506"/>
      <c r="H63" s="506"/>
      <c r="I63" s="506"/>
      <c r="J63" s="506"/>
      <c r="K63" s="19"/>
      <c r="L63" s="107"/>
      <c r="AH63" s="192"/>
    </row>
    <row r="64" spans="1:34" ht="9.9499999999999993" customHeight="1" x14ac:dyDescent="0.25">
      <c r="A64" s="16"/>
      <c r="B64" s="191"/>
      <c r="C64" s="191"/>
      <c r="D64" s="188"/>
      <c r="E64" s="188"/>
      <c r="F64" s="188"/>
      <c r="G64" s="188"/>
      <c r="H64" s="188"/>
      <c r="I64" s="188"/>
      <c r="J64" s="188"/>
      <c r="K64" s="19"/>
      <c r="L64" s="107"/>
      <c r="AH64" s="192"/>
    </row>
    <row r="65" spans="1:41" ht="18" customHeight="1" x14ac:dyDescent="0.25">
      <c r="A65" s="16"/>
      <c r="B65" s="341" t="s">
        <v>442</v>
      </c>
      <c r="C65" s="341"/>
      <c r="D65" s="498" t="s">
        <v>443</v>
      </c>
      <c r="E65" s="498"/>
      <c r="F65" s="498"/>
      <c r="G65" s="336"/>
      <c r="H65" s="343"/>
      <c r="I65" s="336"/>
      <c r="J65" s="351" t="s">
        <v>413</v>
      </c>
      <c r="K65" s="19"/>
      <c r="L65" s="107"/>
      <c r="Y65" s="192"/>
      <c r="Z65" s="192"/>
      <c r="AA65" s="192"/>
      <c r="AB65" s="98"/>
      <c r="AC65" s="98"/>
      <c r="AH65" s="192"/>
    </row>
    <row r="66" spans="1:41" ht="18" customHeight="1" x14ac:dyDescent="0.25">
      <c r="A66" s="16"/>
      <c r="B66" s="335" t="s">
        <v>444</v>
      </c>
      <c r="C66" s="344" t="s">
        <v>483</v>
      </c>
      <c r="D66" s="152"/>
      <c r="E66" s="202" t="s">
        <v>482</v>
      </c>
      <c r="F66" s="152"/>
      <c r="G66" s="188"/>
      <c r="H66" s="26"/>
      <c r="I66" s="188"/>
      <c r="J66" s="190">
        <f>ROUND(((F66-D66)/30.4),0)</f>
        <v>0</v>
      </c>
      <c r="K66" s="19"/>
      <c r="L66" s="107"/>
      <c r="P66" s="156"/>
      <c r="Q66" s="156"/>
      <c r="R66" s="157"/>
      <c r="S66" s="157"/>
      <c r="T66" s="157"/>
      <c r="U66" s="157"/>
      <c r="V66" s="157"/>
      <c r="W66" s="157"/>
      <c r="X66" s="157"/>
      <c r="Y66" s="157"/>
      <c r="Z66" s="157"/>
      <c r="AA66" s="157"/>
      <c r="AB66" s="158"/>
      <c r="AC66" s="158"/>
      <c r="AD66" s="157"/>
      <c r="AE66" s="157"/>
      <c r="AH66" s="192"/>
    </row>
    <row r="67" spans="1:41" ht="9.9499999999999993" customHeight="1" x14ac:dyDescent="0.25">
      <c r="A67" s="16"/>
      <c r="B67" s="335"/>
      <c r="C67" s="344"/>
      <c r="D67" s="99"/>
      <c r="E67" s="201"/>
      <c r="F67" s="99"/>
      <c r="G67" s="188"/>
      <c r="H67" s="26"/>
      <c r="I67" s="188"/>
      <c r="J67" s="188"/>
      <c r="K67" s="19"/>
      <c r="L67" s="107"/>
      <c r="P67" s="156"/>
      <c r="Q67" s="156"/>
      <c r="R67" s="157"/>
      <c r="S67" s="157"/>
      <c r="T67" s="157"/>
      <c r="U67" s="157"/>
      <c r="V67" s="157"/>
      <c r="W67" s="157"/>
      <c r="X67" s="157"/>
      <c r="Y67" s="157"/>
      <c r="Z67" s="157"/>
      <c r="AA67" s="157"/>
      <c r="AB67" s="158"/>
      <c r="AC67" s="158"/>
      <c r="AD67" s="157"/>
      <c r="AE67" s="157"/>
      <c r="AH67" s="192"/>
    </row>
    <row r="68" spans="1:41" ht="18" customHeight="1" x14ac:dyDescent="0.25">
      <c r="A68" s="16"/>
      <c r="B68" s="335" t="s">
        <v>445</v>
      </c>
      <c r="C68" s="344"/>
      <c r="D68" s="500" t="s">
        <v>484</v>
      </c>
      <c r="E68" s="501"/>
      <c r="F68" s="29"/>
      <c r="G68" s="188"/>
      <c r="H68" s="502" t="s">
        <v>1560</v>
      </c>
      <c r="I68" s="503"/>
      <c r="J68" s="29"/>
      <c r="K68" s="19"/>
      <c r="L68" s="107"/>
      <c r="P68" s="156"/>
      <c r="Q68" s="156"/>
      <c r="R68" s="160"/>
      <c r="S68" s="157"/>
      <c r="T68" s="157"/>
      <c r="U68" s="157"/>
      <c r="V68" s="157"/>
      <c r="W68" s="157"/>
      <c r="X68" s="157"/>
      <c r="Y68" s="157"/>
      <c r="Z68" s="157"/>
      <c r="AA68" s="157"/>
      <c r="AB68" s="158"/>
      <c r="AC68" s="158"/>
      <c r="AD68" s="157"/>
      <c r="AE68" s="157"/>
      <c r="AH68" s="192"/>
    </row>
    <row r="69" spans="1:41" ht="18" customHeight="1" x14ac:dyDescent="0.25">
      <c r="A69" s="16"/>
      <c r="B69" s="363" t="s">
        <v>1563</v>
      </c>
      <c r="C69" s="344"/>
      <c r="D69" s="500"/>
      <c r="E69" s="501"/>
      <c r="F69" s="29"/>
      <c r="G69" s="188"/>
      <c r="H69" s="504"/>
      <c r="I69" s="503"/>
      <c r="J69" s="29"/>
      <c r="K69" s="19"/>
      <c r="L69" s="107"/>
      <c r="P69" s="156"/>
      <c r="Q69" s="156"/>
      <c r="R69" s="159"/>
      <c r="S69" s="157"/>
      <c r="T69" s="157"/>
      <c r="U69" s="157"/>
      <c r="V69" s="157"/>
      <c r="W69" s="157"/>
      <c r="X69" s="157"/>
      <c r="Y69" s="157"/>
      <c r="Z69" s="157"/>
      <c r="AA69" s="157"/>
      <c r="AB69" s="158"/>
      <c r="AC69" s="158"/>
      <c r="AD69" s="157"/>
      <c r="AE69" s="157"/>
      <c r="AH69" s="192"/>
    </row>
    <row r="70" spans="1:41" ht="18" customHeight="1" x14ac:dyDescent="0.25">
      <c r="A70" s="16"/>
      <c r="B70" s="446" t="s">
        <v>447</v>
      </c>
      <c r="C70" s="446"/>
      <c r="D70" s="446"/>
      <c r="E70" s="446"/>
      <c r="F70" s="446"/>
      <c r="G70" s="446"/>
      <c r="H70" s="446"/>
      <c r="I70" s="449"/>
      <c r="J70" s="29"/>
      <c r="K70" s="19"/>
      <c r="L70" s="107"/>
      <c r="P70" s="156"/>
      <c r="Q70" s="156"/>
      <c r="R70" s="157"/>
      <c r="S70" s="157"/>
      <c r="T70" s="157"/>
      <c r="U70" s="157"/>
      <c r="V70" s="157"/>
      <c r="W70" s="157"/>
      <c r="X70" s="157"/>
      <c r="Y70" s="157"/>
      <c r="Z70" s="157"/>
      <c r="AA70" s="157"/>
      <c r="AB70" s="158"/>
      <c r="AC70" s="158"/>
      <c r="AD70" s="157"/>
      <c r="AE70" s="157"/>
      <c r="AH70" s="192"/>
    </row>
    <row r="71" spans="1:41" ht="9.9499999999999993" customHeight="1" x14ac:dyDescent="0.25">
      <c r="A71" s="16"/>
      <c r="B71" s="193"/>
      <c r="C71" s="193"/>
      <c r="D71" s="193"/>
      <c r="E71" s="193"/>
      <c r="F71" s="193"/>
      <c r="G71" s="193"/>
      <c r="H71" s="193"/>
      <c r="I71" s="193"/>
      <c r="J71" s="34"/>
      <c r="K71" s="19"/>
      <c r="L71" s="107"/>
      <c r="Y71" s="192"/>
      <c r="Z71" s="192"/>
      <c r="AA71" s="192"/>
      <c r="AB71" s="98"/>
      <c r="AC71" s="98"/>
      <c r="AH71" s="192"/>
    </row>
    <row r="72" spans="1:41" ht="18" customHeight="1" x14ac:dyDescent="0.25">
      <c r="A72" s="16"/>
      <c r="B72" s="446" t="s">
        <v>1570</v>
      </c>
      <c r="C72" s="446"/>
      <c r="D72" s="446"/>
      <c r="E72" s="446"/>
      <c r="F72" s="446"/>
      <c r="G72" s="446"/>
      <c r="H72" s="446"/>
      <c r="I72" s="449"/>
      <c r="J72" s="29"/>
      <c r="K72" s="19"/>
      <c r="L72" s="107"/>
      <c r="M72" s="424" t="s">
        <v>19</v>
      </c>
      <c r="N72" s="424"/>
      <c r="O72" s="424"/>
      <c r="P72" s="424"/>
      <c r="Q72" s="424"/>
      <c r="R72" s="424"/>
      <c r="S72" s="488" t="s">
        <v>61</v>
      </c>
      <c r="T72" s="488"/>
      <c r="U72" s="488"/>
      <c r="V72" s="488"/>
      <c r="W72" s="488"/>
      <c r="X72" s="488"/>
      <c r="Y72" s="489" t="s">
        <v>58</v>
      </c>
      <c r="Z72" s="490"/>
      <c r="AA72" s="490"/>
      <c r="AB72" s="490"/>
      <c r="AC72" s="490"/>
      <c r="AD72" s="491"/>
      <c r="AE72" s="165"/>
      <c r="AF72" s="424" t="s">
        <v>60</v>
      </c>
      <c r="AG72" s="424"/>
      <c r="AH72" s="424"/>
      <c r="AI72" s="192"/>
      <c r="AJ72" s="489" t="s">
        <v>4</v>
      </c>
      <c r="AK72" s="491"/>
      <c r="AM72" s="518" t="s">
        <v>280</v>
      </c>
      <c r="AN72" s="294"/>
      <c r="AO72" s="518" t="s">
        <v>281</v>
      </c>
    </row>
    <row r="73" spans="1:41" ht="18" customHeight="1" x14ac:dyDescent="0.25">
      <c r="A73" s="16"/>
      <c r="B73" s="446" t="s">
        <v>448</v>
      </c>
      <c r="C73" s="446"/>
      <c r="D73" s="446"/>
      <c r="E73" s="446"/>
      <c r="F73" s="446"/>
      <c r="G73" s="446"/>
      <c r="H73" s="446"/>
      <c r="I73" s="449"/>
      <c r="J73" s="29"/>
      <c r="K73" s="19"/>
      <c r="L73" s="107"/>
      <c r="M73" s="494" t="s">
        <v>9</v>
      </c>
      <c r="N73" s="496"/>
      <c r="O73" s="494" t="s">
        <v>8</v>
      </c>
      <c r="P73" s="496"/>
      <c r="Q73" s="489" t="s">
        <v>7</v>
      </c>
      <c r="R73" s="491"/>
      <c r="S73" s="489" t="s">
        <v>9</v>
      </c>
      <c r="T73" s="491"/>
      <c r="U73" s="489" t="s">
        <v>8</v>
      </c>
      <c r="V73" s="491"/>
      <c r="W73" s="489" t="s">
        <v>7</v>
      </c>
      <c r="X73" s="491"/>
      <c r="Y73" s="489" t="s">
        <v>9</v>
      </c>
      <c r="Z73" s="491"/>
      <c r="AA73" s="492" t="s">
        <v>8</v>
      </c>
      <c r="AB73" s="493"/>
      <c r="AC73" s="489" t="s">
        <v>7</v>
      </c>
      <c r="AD73" s="491"/>
      <c r="AE73" s="165"/>
      <c r="AF73" s="199" t="s">
        <v>9</v>
      </c>
      <c r="AG73" s="199" t="s">
        <v>8</v>
      </c>
      <c r="AH73" s="199" t="s">
        <v>7</v>
      </c>
      <c r="AI73" s="192"/>
      <c r="AJ73" s="282" t="s">
        <v>9</v>
      </c>
      <c r="AK73" s="282" t="s">
        <v>8</v>
      </c>
      <c r="AM73" s="519"/>
      <c r="AN73" s="294"/>
      <c r="AO73" s="519"/>
    </row>
    <row r="74" spans="1:41" ht="9.9499999999999993" customHeight="1" x14ac:dyDescent="0.25">
      <c r="A74" s="16"/>
      <c r="B74" s="18"/>
      <c r="C74" s="18"/>
      <c r="D74" s="18"/>
      <c r="E74" s="18"/>
      <c r="F74" s="18"/>
      <c r="G74" s="18"/>
      <c r="H74" s="18"/>
      <c r="I74" s="18"/>
      <c r="J74" s="18"/>
      <c r="K74" s="19"/>
      <c r="L74" s="107"/>
      <c r="S74" s="192"/>
      <c r="T74" s="192"/>
      <c r="U74" s="192"/>
      <c r="V74" s="192"/>
      <c r="W74" s="192"/>
      <c r="X74" s="192"/>
      <c r="Y74" s="192"/>
      <c r="Z74" s="192"/>
      <c r="AA74" s="192"/>
      <c r="AB74" s="162"/>
      <c r="AC74" s="162"/>
      <c r="AD74" s="192"/>
      <c r="AE74" s="207"/>
      <c r="AH74" s="192"/>
      <c r="AI74" s="192"/>
      <c r="AJ74" s="286"/>
      <c r="AK74" s="286"/>
      <c r="AM74" s="294"/>
      <c r="AN74" s="294"/>
      <c r="AO74" s="294"/>
    </row>
    <row r="75" spans="1:41" ht="18" customHeight="1" x14ac:dyDescent="0.25">
      <c r="A75" s="16"/>
      <c r="B75" s="341" t="s">
        <v>449</v>
      </c>
      <c r="C75" s="341"/>
      <c r="D75" s="498" t="s">
        <v>443</v>
      </c>
      <c r="E75" s="498"/>
      <c r="F75" s="498"/>
      <c r="G75" s="18"/>
      <c r="H75" s="28" t="s">
        <v>450</v>
      </c>
      <c r="I75" s="18"/>
      <c r="J75" s="25" t="s">
        <v>451</v>
      </c>
      <c r="K75" s="19"/>
      <c r="L75" s="107"/>
      <c r="M75" s="511">
        <f>IF(F68&gt;=F69,F68,F69)</f>
        <v>0</v>
      </c>
      <c r="N75" s="512"/>
      <c r="O75" s="512"/>
      <c r="P75" s="512"/>
      <c r="Q75" s="512"/>
      <c r="R75" s="513"/>
      <c r="S75" s="163"/>
      <c r="T75" s="163"/>
      <c r="U75" s="163"/>
      <c r="V75" s="163"/>
      <c r="W75" s="163"/>
      <c r="X75" s="163"/>
      <c r="Y75" s="37"/>
      <c r="Z75" s="37"/>
      <c r="AA75" s="37"/>
      <c r="AB75" s="164"/>
      <c r="AC75" s="164"/>
      <c r="AD75" s="37"/>
      <c r="AE75" s="207"/>
      <c r="AH75" s="192"/>
      <c r="AI75" s="192"/>
      <c r="AJ75" s="169"/>
      <c r="AK75" s="169"/>
      <c r="AM75" s="294"/>
      <c r="AN75" s="294"/>
      <c r="AO75" s="294"/>
    </row>
    <row r="76" spans="1:41" ht="18" customHeight="1" x14ac:dyDescent="0.25">
      <c r="A76" s="16"/>
      <c r="B76" s="101"/>
      <c r="C76" s="344" t="s">
        <v>446</v>
      </c>
      <c r="D76" s="152"/>
      <c r="E76" s="344" t="s">
        <v>482</v>
      </c>
      <c r="F76" s="152"/>
      <c r="G76" s="202"/>
      <c r="H76" s="29"/>
      <c r="I76" s="198"/>
      <c r="J76" s="190" t="str">
        <f>IFERROR(ROUND(H76/((F76-D76)/30.4),0),"")</f>
        <v/>
      </c>
      <c r="K76" s="19"/>
      <c r="L76" s="107"/>
      <c r="M76" s="161">
        <f>((($M75-$M$432)/($M$431-$M$432))*0.5+1)</f>
        <v>-0.25</v>
      </c>
      <c r="N76" s="167">
        <f>IF($M76&gt;1.5,1.5,IF($M76&lt;0.5,0,$M76))</f>
        <v>0</v>
      </c>
      <c r="O76" s="161">
        <f>((($M75-$O$432)/($O$431-$O$432))*0.5+1)</f>
        <v>-0.75</v>
      </c>
      <c r="P76" s="167">
        <f>IF($O76&gt;1.5,1.5,IF($O76&lt;0.5,0,$O76))</f>
        <v>0</v>
      </c>
      <c r="Q76" s="161">
        <f>((($M75-$Q$432)/($Q$431-$Q$432))*0.5+1)</f>
        <v>-0.5</v>
      </c>
      <c r="R76" s="167">
        <f>IF($Q76&gt;1.5,1.5,IF($Q76&lt;0.5,0,$Q76))</f>
        <v>0</v>
      </c>
      <c r="S76" s="161">
        <f>((($H76-$S$432)/($S$431-$S$432))*0.5+1)</f>
        <v>-1</v>
      </c>
      <c r="T76" s="167">
        <f>IF($S76&gt;1.5,1.5,IF($S76&lt;0.5,0,$S76))</f>
        <v>0</v>
      </c>
      <c r="U76" s="161">
        <f>((($H76-$U$432)/($U$431-$U$432))*0.5+1)</f>
        <v>-0.75</v>
      </c>
      <c r="V76" s="167">
        <f>IF($U76&gt;1.5,1.5,IF($U76&lt;0.5,0,$U76))</f>
        <v>0</v>
      </c>
      <c r="W76" s="161">
        <f>((($H76-$W$432)/($W$431-$W$432))*0.5+1)</f>
        <v>-1.4</v>
      </c>
      <c r="X76" s="167">
        <f>IF($W76&gt;1.5,1.5,IF($W76&lt;0.5,0,$W76))</f>
        <v>0</v>
      </c>
      <c r="Y76" s="161">
        <f>((($J70-$Y$432)/($Y$431-$Y$432))*0.5+1)</f>
        <v>-0.25</v>
      </c>
      <c r="Z76" s="167">
        <f>IF($Y76&gt;1.5,1.5,IF($Y76&lt;0.5,0,$Y76))</f>
        <v>0</v>
      </c>
      <c r="AA76" s="161">
        <f>((($J70-$AA$432)/($AA$431-$AA$432))*0.5+1)</f>
        <v>0</v>
      </c>
      <c r="AB76" s="167">
        <f>IF($AA76&gt;1.5,1.5,IF($AA76&lt;0.5,0,$AA76))</f>
        <v>0</v>
      </c>
      <c r="AC76" s="161">
        <f>((($J70-$AC$432)/($AC$431-$AC$432))*0.5+1)</f>
        <v>0</v>
      </c>
      <c r="AD76" s="167">
        <f>IF($AC76&gt;1.5,1.5,IF($AC76&lt;0.5,0,$AC76))</f>
        <v>0</v>
      </c>
      <c r="AE76" s="166"/>
      <c r="AF76" s="168">
        <f>IF(AND($AJ76=1,PRODUCT(N76,T76,Z76)&gt;=1,$J80&gt;=$AG$432),1,0)</f>
        <v>0</v>
      </c>
      <c r="AG76" s="168">
        <f>IF(AND($AK76=1,PRODUCT(P76,V76,AB76)&gt;=1,$J80&gt;=$AG$431),1,0)</f>
        <v>0</v>
      </c>
      <c r="AH76" s="168">
        <f>IF(AND($B76="Project Manager",PRODUCT(R76,X76,AD76)&gt;=1,$J80&gt;=$AG$430),1,0)</f>
        <v>0</v>
      </c>
      <c r="AI76" s="192"/>
      <c r="AJ76" s="284">
        <f>IF(OR($B76="Project Manager",$B76="Co-Project Manager",$B76="Sub-Project Manager",$B76="Deputy Project Manager"),1,0)</f>
        <v>0</v>
      </c>
      <c r="AK76" s="284">
        <f>IF(OR($B76="Project Manager",$B76="Co-Project Manager",$B76="Sub-Project Manager"),1,0)</f>
        <v>0</v>
      </c>
      <c r="AM76" s="295">
        <f>IF(AND(F69&gt;=M$437,H76&gt;=O$437,J70&gt;=Q$437,AO76&gt;=S$437,J80&gt;=U$437),1,0)</f>
        <v>0</v>
      </c>
      <c r="AN76" s="294"/>
      <c r="AO76" s="297">
        <f>IF(F76="",0,DATEDIF(D76,F76,"m")+1)</f>
        <v>0</v>
      </c>
    </row>
    <row r="77" spans="1:41" ht="18" customHeight="1" x14ac:dyDescent="0.25">
      <c r="A77" s="16"/>
      <c r="B77" s="101"/>
      <c r="C77" s="344" t="s">
        <v>446</v>
      </c>
      <c r="D77" s="152"/>
      <c r="E77" s="344" t="s">
        <v>482</v>
      </c>
      <c r="F77" s="152"/>
      <c r="G77" s="202"/>
      <c r="H77" s="29"/>
      <c r="I77" s="198"/>
      <c r="J77" s="190" t="str">
        <f t="shared" ref="J77:J78" si="10">IFERROR(ROUND(H77/((F77-D77)/30.4),0),"")</f>
        <v/>
      </c>
      <c r="K77" s="19"/>
      <c r="L77" s="107"/>
      <c r="M77" s="161">
        <f>((($M75-$M$432)/($M$431-$M$432))*0.5+1)</f>
        <v>-0.25</v>
      </c>
      <c r="N77" s="167">
        <f t="shared" ref="N77:N78" si="11">IF($M77&gt;1.5,1.5,IF($M77&lt;0.5,0,$M77))</f>
        <v>0</v>
      </c>
      <c r="O77" s="161">
        <f>((($M75-$O$432)/($O$431-$O$432))*0.5+1)</f>
        <v>-0.75</v>
      </c>
      <c r="P77" s="167">
        <f t="shared" ref="P77:P78" si="12">IF($O77&gt;1.5,1.5,IF($O77&lt;0.5,0,$O77))</f>
        <v>0</v>
      </c>
      <c r="Q77" s="161">
        <f>((($M75-$Q$432)/($Q$431-$Q$432))*0.5+1)</f>
        <v>-0.5</v>
      </c>
      <c r="R77" s="167">
        <f t="shared" ref="R77:R78" si="13">IF($Q77&gt;1.5,1.5,IF($Q77&lt;0.5,0,$Q77))</f>
        <v>0</v>
      </c>
      <c r="S77" s="161">
        <f>((($H77-$S$432)/($S$431-$S$432))*0.5+1)</f>
        <v>-1</v>
      </c>
      <c r="T77" s="167">
        <f t="shared" ref="T77:T78" si="14">IF($S77&gt;1.5,1.5,IF($S77&lt;0.5,0,$S77))</f>
        <v>0</v>
      </c>
      <c r="U77" s="161">
        <f>((($H77-$U$432)/($U$431-$U$432))*0.5+1)</f>
        <v>-0.75</v>
      </c>
      <c r="V77" s="167">
        <f t="shared" ref="V77:V78" si="15">IF($U77&gt;1.5,1.5,IF($U77&lt;0.5,0,$U77))</f>
        <v>0</v>
      </c>
      <c r="W77" s="161">
        <f>((($H77-$W$432)/($W$431-$W$432))*0.5+1)</f>
        <v>-1.4</v>
      </c>
      <c r="X77" s="167">
        <f t="shared" ref="X77:X78" si="16">IF($W77&gt;1.5,1.5,IF($W77&lt;0.5,0,$W77))</f>
        <v>0</v>
      </c>
      <c r="Y77" s="161">
        <f>((($J70-$Y$432)/($Y$431-$Y$432))*0.5+1)</f>
        <v>-0.25</v>
      </c>
      <c r="Z77" s="167">
        <f t="shared" ref="Z77:Z78" si="17">IF($Y77&gt;1.5,1.5,IF($Y77&lt;0.5,0,$Y77))</f>
        <v>0</v>
      </c>
      <c r="AA77" s="161">
        <f>((($J70-$AA$432)/($AA$431-$AA$432))*0.5+1)</f>
        <v>0</v>
      </c>
      <c r="AB77" s="167">
        <f t="shared" ref="AB77:AB78" si="18">IF($AA77&gt;1.5,1.5,IF($AA77&lt;0.5,0,$AA77))</f>
        <v>0</v>
      </c>
      <c r="AC77" s="161">
        <f>((($J70-$AC$432)/($AC$431-$AC$432))*0.5+1)</f>
        <v>0</v>
      </c>
      <c r="AD77" s="167">
        <f t="shared" ref="AD77:AD78" si="19">IF($AC77&gt;1.5,1.5,IF($AC77&lt;0.5,0,$AC77))</f>
        <v>0</v>
      </c>
      <c r="AE77" s="166"/>
      <c r="AF77" s="168">
        <f>IF(AND($AJ77=1,PRODUCT(N77,T77,Z77)&gt;=1,$J80&gt;=$AG$432),1,0)</f>
        <v>0</v>
      </c>
      <c r="AG77" s="168">
        <f>IF(AND($AK77=1,PRODUCT(P77,V77,AB77)&gt;=1,$J80&gt;=$AG$431),1,0)</f>
        <v>0</v>
      </c>
      <c r="AH77" s="168">
        <f>IF(AND($B77="Project Manager",PRODUCT(R77,X77,AD77)&gt;=1,$J80&gt;=$AG$430),1,0)</f>
        <v>0</v>
      </c>
      <c r="AI77" s="192"/>
      <c r="AJ77" s="284">
        <f>IF(OR($B77="Project Manager",$B77="Co-Project Manager",$B77="Sub-Project Manager",$B77="Deputy Project Manager"),1,0)</f>
        <v>0</v>
      </c>
      <c r="AK77" s="284">
        <f>IF(OR($B77="Project Manager",$B77="Co-Project Manager",$B77="Sub-Project Manager"),1,0)</f>
        <v>0</v>
      </c>
      <c r="AM77" s="295">
        <f>IF(AND(F69&gt;=M$437,H77&gt;=O$437,J70&gt;=Q$437,AO77&gt;=S$437,J80&gt;=U$437),1,0)</f>
        <v>0</v>
      </c>
      <c r="AN77" s="294"/>
      <c r="AO77" s="297">
        <f>IF(F77="",0,DATEDIF(D77,F77,"m")+1)</f>
        <v>0</v>
      </c>
    </row>
    <row r="78" spans="1:41" ht="18" customHeight="1" x14ac:dyDescent="0.25">
      <c r="A78" s="16"/>
      <c r="B78" s="101"/>
      <c r="C78" s="344" t="s">
        <v>446</v>
      </c>
      <c r="D78" s="152"/>
      <c r="E78" s="344" t="s">
        <v>482</v>
      </c>
      <c r="F78" s="152"/>
      <c r="G78" s="202"/>
      <c r="H78" s="29"/>
      <c r="I78" s="198"/>
      <c r="J78" s="190" t="str">
        <f t="shared" si="10"/>
        <v/>
      </c>
      <c r="K78" s="19"/>
      <c r="L78" s="107"/>
      <c r="M78" s="161">
        <f>((($M75-$M$432)/($M$431-$M$432))*0.5+1)</f>
        <v>-0.25</v>
      </c>
      <c r="N78" s="167">
        <f t="shared" si="11"/>
        <v>0</v>
      </c>
      <c r="O78" s="161">
        <f>((($M75-$O$432)/($O$431-$O$432))*0.5+1)</f>
        <v>-0.75</v>
      </c>
      <c r="P78" s="167">
        <f t="shared" si="12"/>
        <v>0</v>
      </c>
      <c r="Q78" s="161">
        <f>((($M75-$Q$432)/($Q$431-$Q$432))*0.5+1)</f>
        <v>-0.5</v>
      </c>
      <c r="R78" s="167">
        <f t="shared" si="13"/>
        <v>0</v>
      </c>
      <c r="S78" s="161">
        <f>((($H78-$S$432)/($S$431-$S$432))*0.5+1)</f>
        <v>-1</v>
      </c>
      <c r="T78" s="167">
        <f t="shared" si="14"/>
        <v>0</v>
      </c>
      <c r="U78" s="161">
        <f>((($H78-$U$432)/($U$431-$U$432))*0.5+1)</f>
        <v>-0.75</v>
      </c>
      <c r="V78" s="167">
        <f t="shared" si="15"/>
        <v>0</v>
      </c>
      <c r="W78" s="161">
        <f>((($H78-$W$432)/($W$431-$W$432))*0.5+1)</f>
        <v>-1.4</v>
      </c>
      <c r="X78" s="167">
        <f t="shared" si="16"/>
        <v>0</v>
      </c>
      <c r="Y78" s="161">
        <f>((($J70-$Y$432)/($Y$431-$Y$432))*0.5+1)</f>
        <v>-0.25</v>
      </c>
      <c r="Z78" s="167">
        <f t="shared" si="17"/>
        <v>0</v>
      </c>
      <c r="AA78" s="161">
        <f>((($J70-$AA$432)/($AA$431-$AA$432))*0.5+1)</f>
        <v>0</v>
      </c>
      <c r="AB78" s="167">
        <f t="shared" si="18"/>
        <v>0</v>
      </c>
      <c r="AC78" s="161">
        <f>((($J70-$AC$432)/($AC$431-$AC$432))*0.5+1)</f>
        <v>0</v>
      </c>
      <c r="AD78" s="167">
        <f t="shared" si="19"/>
        <v>0</v>
      </c>
      <c r="AE78" s="166"/>
      <c r="AF78" s="168">
        <f>IF(AND($AJ78=1,PRODUCT(N78,T78,Z78)&gt;=1,$J80&gt;=$AG$432),1,0)</f>
        <v>0</v>
      </c>
      <c r="AG78" s="168">
        <f>IF(AND($AK78=1,PRODUCT(P78,V78,AB78)&gt;=1,$J80&gt;=$AG$431),1,0)</f>
        <v>0</v>
      </c>
      <c r="AH78" s="168">
        <f>IF(AND($B78="Project Manager",PRODUCT(R78,X78,AD78)&gt;=1,$J80&gt;=$AG$430),1,0)</f>
        <v>0</v>
      </c>
      <c r="AI78" s="192"/>
      <c r="AJ78" s="284">
        <f>IF(OR($B78="Project Manager",$B78="Co-Project Manager",$B78="Sub-Project Manager",$B78="Deputy Project Manager"),1,0)</f>
        <v>0</v>
      </c>
      <c r="AK78" s="284">
        <f>IF(OR($B78="Project Manager",$B78="Co-Project Manager",$B78="Sub-Project Manager"),1,0)</f>
        <v>0</v>
      </c>
      <c r="AM78" s="295">
        <f>IF(AND(F69&gt;=M$437,H78&gt;=O$437,J70&gt;=Q$437,AO78&gt;=S$437,J80&gt;=U$437),1,0)</f>
        <v>0</v>
      </c>
      <c r="AN78" s="294"/>
      <c r="AO78" s="297">
        <f>IF(F78="",0,DATEDIF(D78,F78,"m")+1)</f>
        <v>0</v>
      </c>
    </row>
    <row r="79" spans="1:41" ht="9.9499999999999993" customHeight="1" x14ac:dyDescent="0.25">
      <c r="A79" s="16"/>
      <c r="B79" s="191"/>
      <c r="C79" s="191"/>
      <c r="D79" s="189"/>
      <c r="E79" s="188"/>
      <c r="F79" s="188"/>
      <c r="G79" s="188"/>
      <c r="H79" s="188"/>
      <c r="I79" s="188"/>
      <c r="J79" s="188"/>
      <c r="K79" s="19"/>
      <c r="L79" s="107"/>
      <c r="Y79" s="192"/>
      <c r="Z79" s="192"/>
      <c r="AA79" s="192"/>
      <c r="AB79" s="98"/>
      <c r="AC79" s="98"/>
      <c r="AH79" s="192"/>
    </row>
    <row r="80" spans="1:41" ht="18" customHeight="1" x14ac:dyDescent="0.25">
      <c r="A80" s="16"/>
      <c r="B80" s="425" t="s">
        <v>462</v>
      </c>
      <c r="C80" s="425"/>
      <c r="D80" s="425"/>
      <c r="E80" s="425"/>
      <c r="F80" s="425"/>
      <c r="G80" s="425"/>
      <c r="H80" s="425"/>
      <c r="I80" s="188"/>
      <c r="J80" s="190">
        <f>SUM(J81:J90)</f>
        <v>0</v>
      </c>
      <c r="K80" s="19"/>
      <c r="L80" s="107"/>
      <c r="M80" s="173"/>
      <c r="Y80" s="192"/>
      <c r="Z80" s="192"/>
      <c r="AA80" s="192"/>
      <c r="AB80" s="98"/>
      <c r="AC80" s="98"/>
      <c r="AH80" s="192"/>
    </row>
    <row r="81" spans="1:34" ht="18" customHeight="1" x14ac:dyDescent="0.25">
      <c r="A81" s="16"/>
      <c r="B81" s="446" t="s">
        <v>452</v>
      </c>
      <c r="C81" s="446"/>
      <c r="D81" s="446"/>
      <c r="E81" s="446"/>
      <c r="F81" s="446"/>
      <c r="G81" s="446"/>
      <c r="H81" s="446"/>
      <c r="I81" s="188"/>
      <c r="J81" s="29"/>
      <c r="K81" s="19"/>
      <c r="L81" s="107"/>
      <c r="Y81" s="192"/>
      <c r="Z81" s="192"/>
      <c r="AA81" s="192"/>
      <c r="AB81" s="98"/>
      <c r="AC81" s="98"/>
      <c r="AH81" s="192"/>
    </row>
    <row r="82" spans="1:34" ht="18" customHeight="1" x14ac:dyDescent="0.25">
      <c r="A82" s="16"/>
      <c r="B82" s="446" t="s">
        <v>453</v>
      </c>
      <c r="C82" s="446"/>
      <c r="D82" s="446"/>
      <c r="E82" s="446"/>
      <c r="F82" s="446"/>
      <c r="G82" s="446"/>
      <c r="H82" s="446"/>
      <c r="I82" s="188"/>
      <c r="J82" s="29"/>
      <c r="K82" s="19"/>
      <c r="L82" s="107"/>
      <c r="Y82" s="192"/>
      <c r="Z82" s="192"/>
      <c r="AA82" s="192"/>
      <c r="AB82" s="98"/>
      <c r="AC82" s="98"/>
      <c r="AH82" s="192"/>
    </row>
    <row r="83" spans="1:34" ht="18" customHeight="1" x14ac:dyDescent="0.25">
      <c r="A83" s="16"/>
      <c r="B83" s="446" t="s">
        <v>454</v>
      </c>
      <c r="C83" s="446"/>
      <c r="D83" s="446"/>
      <c r="E83" s="446"/>
      <c r="F83" s="446"/>
      <c r="G83" s="446"/>
      <c r="H83" s="446"/>
      <c r="I83" s="188"/>
      <c r="J83" s="29"/>
      <c r="K83" s="19"/>
      <c r="L83" s="107"/>
      <c r="Y83" s="192"/>
      <c r="Z83" s="192"/>
      <c r="AA83" s="192"/>
      <c r="AB83" s="98"/>
      <c r="AC83" s="98"/>
      <c r="AH83" s="192"/>
    </row>
    <row r="84" spans="1:34" ht="18" customHeight="1" x14ac:dyDescent="0.25">
      <c r="A84" s="16"/>
      <c r="B84" s="446" t="s">
        <v>455</v>
      </c>
      <c r="C84" s="446"/>
      <c r="D84" s="446"/>
      <c r="E84" s="446"/>
      <c r="F84" s="446"/>
      <c r="G84" s="446"/>
      <c r="H84" s="446"/>
      <c r="I84" s="188"/>
      <c r="J84" s="29"/>
      <c r="K84" s="19"/>
      <c r="L84" s="107"/>
      <c r="Y84" s="192"/>
      <c r="Z84" s="192"/>
      <c r="AA84" s="192"/>
      <c r="AB84" s="98"/>
      <c r="AC84" s="98"/>
      <c r="AH84" s="192"/>
    </row>
    <row r="85" spans="1:34" ht="18" customHeight="1" x14ac:dyDescent="0.25">
      <c r="A85" s="16"/>
      <c r="B85" s="446" t="s">
        <v>456</v>
      </c>
      <c r="C85" s="446"/>
      <c r="D85" s="446"/>
      <c r="E85" s="446"/>
      <c r="F85" s="446"/>
      <c r="G85" s="446"/>
      <c r="H85" s="446"/>
      <c r="I85" s="188"/>
      <c r="J85" s="29"/>
      <c r="K85" s="19"/>
      <c r="L85" s="107"/>
      <c r="Y85" s="192"/>
      <c r="Z85" s="192"/>
      <c r="AA85" s="192"/>
      <c r="AB85" s="98"/>
      <c r="AC85" s="98"/>
      <c r="AH85" s="192"/>
    </row>
    <row r="86" spans="1:34" ht="18" customHeight="1" x14ac:dyDescent="0.25">
      <c r="A86" s="16"/>
      <c r="B86" s="446" t="s">
        <v>457</v>
      </c>
      <c r="C86" s="446"/>
      <c r="D86" s="446"/>
      <c r="E86" s="446"/>
      <c r="F86" s="446"/>
      <c r="G86" s="446"/>
      <c r="H86" s="446"/>
      <c r="I86" s="188"/>
      <c r="J86" s="29"/>
      <c r="K86" s="19"/>
      <c r="L86" s="107"/>
      <c r="Y86" s="192"/>
      <c r="Z86" s="192"/>
      <c r="AA86" s="192"/>
      <c r="AB86" s="98"/>
      <c r="AC86" s="98"/>
      <c r="AH86" s="192"/>
    </row>
    <row r="87" spans="1:34" ht="18" customHeight="1" x14ac:dyDescent="0.25">
      <c r="A87" s="16"/>
      <c r="B87" s="446" t="s">
        <v>458</v>
      </c>
      <c r="C87" s="446"/>
      <c r="D87" s="446"/>
      <c r="E87" s="446"/>
      <c r="F87" s="446"/>
      <c r="G87" s="446"/>
      <c r="H87" s="446"/>
      <c r="I87" s="188"/>
      <c r="J87" s="29"/>
      <c r="K87" s="19"/>
      <c r="L87" s="107"/>
      <c r="Y87" s="192"/>
      <c r="Z87" s="192"/>
      <c r="AA87" s="192"/>
      <c r="AB87" s="98"/>
      <c r="AC87" s="98"/>
      <c r="AH87" s="192"/>
    </row>
    <row r="88" spans="1:34" ht="18" customHeight="1" x14ac:dyDescent="0.25">
      <c r="A88" s="16"/>
      <c r="B88" s="446" t="s">
        <v>459</v>
      </c>
      <c r="C88" s="446"/>
      <c r="D88" s="446"/>
      <c r="E88" s="446"/>
      <c r="F88" s="446"/>
      <c r="G88" s="446"/>
      <c r="H88" s="446"/>
      <c r="I88" s="188"/>
      <c r="J88" s="29"/>
      <c r="K88" s="19"/>
      <c r="L88" s="107"/>
      <c r="Y88" s="192"/>
      <c r="Z88" s="192"/>
      <c r="AA88" s="192"/>
      <c r="AB88" s="98"/>
      <c r="AC88" s="98"/>
      <c r="AH88" s="192"/>
    </row>
    <row r="89" spans="1:34" ht="18" customHeight="1" x14ac:dyDescent="0.25">
      <c r="A89" s="16"/>
      <c r="B89" s="446" t="s">
        <v>460</v>
      </c>
      <c r="C89" s="446"/>
      <c r="D89" s="446"/>
      <c r="E89" s="446"/>
      <c r="F89" s="446"/>
      <c r="G89" s="446"/>
      <c r="H89" s="446"/>
      <c r="I89" s="188"/>
      <c r="J89" s="29"/>
      <c r="K89" s="19"/>
      <c r="L89" s="107"/>
      <c r="Y89" s="192"/>
      <c r="Z89" s="192"/>
      <c r="AA89" s="192"/>
      <c r="AB89" s="98"/>
      <c r="AC89" s="98"/>
      <c r="AH89" s="192"/>
    </row>
    <row r="90" spans="1:34" ht="18" customHeight="1" x14ac:dyDescent="0.25">
      <c r="A90" s="16"/>
      <c r="B90" s="446" t="s">
        <v>461</v>
      </c>
      <c r="C90" s="446"/>
      <c r="D90" s="446"/>
      <c r="E90" s="446"/>
      <c r="F90" s="446"/>
      <c r="G90" s="446"/>
      <c r="H90" s="446"/>
      <c r="I90" s="188"/>
      <c r="J90" s="29"/>
      <c r="K90" s="19"/>
      <c r="L90" s="107"/>
      <c r="Y90" s="192"/>
      <c r="Z90" s="192"/>
      <c r="AA90" s="192"/>
      <c r="AB90" s="98"/>
      <c r="AC90" s="98"/>
      <c r="AH90" s="192"/>
    </row>
    <row r="91" spans="1:34" ht="9.9499999999999993" customHeight="1" x14ac:dyDescent="0.25">
      <c r="A91" s="16"/>
      <c r="B91" s="191"/>
      <c r="C91" s="191"/>
      <c r="D91" s="188"/>
      <c r="E91" s="188"/>
      <c r="F91" s="188"/>
      <c r="G91" s="188"/>
      <c r="H91" s="188"/>
      <c r="I91" s="188"/>
      <c r="J91" s="188"/>
      <c r="K91" s="19"/>
      <c r="L91" s="107"/>
      <c r="Y91" s="192"/>
      <c r="Z91" s="192"/>
      <c r="AA91" s="192"/>
      <c r="AB91" s="98"/>
      <c r="AC91" s="98"/>
      <c r="AH91" s="192"/>
    </row>
    <row r="92" spans="1:34" ht="18" customHeight="1" x14ac:dyDescent="0.25">
      <c r="A92" s="16"/>
      <c r="B92" s="341" t="s">
        <v>470</v>
      </c>
      <c r="C92" s="17"/>
      <c r="D92" s="188"/>
      <c r="E92" s="188"/>
      <c r="F92" s="188"/>
      <c r="G92" s="188"/>
      <c r="H92" s="188"/>
      <c r="I92" s="188"/>
      <c r="J92" s="188"/>
      <c r="K92" s="19"/>
      <c r="L92" s="107"/>
      <c r="Y92" s="192"/>
      <c r="Z92" s="192"/>
      <c r="AA92" s="192"/>
      <c r="AB92" s="98"/>
      <c r="AC92" s="98"/>
      <c r="AH92" s="192"/>
    </row>
    <row r="93" spans="1:34" ht="18" customHeight="1" x14ac:dyDescent="0.25">
      <c r="A93" s="16"/>
      <c r="B93" s="335" t="s">
        <v>471</v>
      </c>
      <c r="C93" s="191"/>
      <c r="D93" s="430"/>
      <c r="E93" s="430"/>
      <c r="F93" s="430"/>
      <c r="G93" s="430"/>
      <c r="H93" s="430"/>
      <c r="I93" s="430"/>
      <c r="J93" s="430"/>
      <c r="K93" s="19"/>
      <c r="L93" s="107"/>
      <c r="Y93" s="192"/>
      <c r="Z93" s="192"/>
      <c r="AA93" s="192"/>
      <c r="AB93" s="98"/>
      <c r="AC93" s="98"/>
      <c r="AH93" s="192"/>
    </row>
    <row r="94" spans="1:34" ht="18" customHeight="1" x14ac:dyDescent="0.25">
      <c r="A94" s="16"/>
      <c r="B94" s="335" t="s">
        <v>472</v>
      </c>
      <c r="C94" s="191"/>
      <c r="D94" s="430"/>
      <c r="E94" s="430"/>
      <c r="F94" s="430"/>
      <c r="G94" s="430"/>
      <c r="H94" s="430"/>
      <c r="I94" s="430"/>
      <c r="J94" s="430"/>
      <c r="K94" s="19"/>
      <c r="L94" s="107"/>
      <c r="Y94" s="192"/>
      <c r="Z94" s="192"/>
      <c r="AA94" s="192"/>
      <c r="AB94" s="98"/>
      <c r="AC94" s="98"/>
      <c r="AH94" s="192"/>
    </row>
    <row r="95" spans="1:34" ht="18" customHeight="1" x14ac:dyDescent="0.25">
      <c r="A95" s="16"/>
      <c r="B95" s="352" t="s">
        <v>423</v>
      </c>
      <c r="C95" s="191"/>
      <c r="D95" s="430"/>
      <c r="E95" s="430"/>
      <c r="F95" s="430"/>
      <c r="G95" s="430"/>
      <c r="H95" s="430"/>
      <c r="I95" s="430"/>
      <c r="J95" s="430"/>
      <c r="K95" s="19"/>
      <c r="L95" s="107"/>
      <c r="Y95" s="192"/>
      <c r="Z95" s="192"/>
      <c r="AA95" s="192"/>
      <c r="AB95" s="98"/>
      <c r="AC95" s="98"/>
      <c r="AH95" s="192"/>
    </row>
    <row r="96" spans="1:34" ht="18" customHeight="1" x14ac:dyDescent="0.25">
      <c r="A96" s="16"/>
      <c r="B96" s="335" t="s">
        <v>376</v>
      </c>
      <c r="C96" s="191"/>
      <c r="D96" s="430"/>
      <c r="E96" s="430"/>
      <c r="F96" s="430"/>
      <c r="G96" s="430"/>
      <c r="H96" s="430"/>
      <c r="I96" s="430"/>
      <c r="J96" s="430"/>
      <c r="K96" s="19"/>
      <c r="L96" s="107"/>
      <c r="Y96" s="192"/>
      <c r="Z96" s="192"/>
      <c r="AA96" s="192"/>
      <c r="AB96" s="98"/>
      <c r="AC96" s="98"/>
      <c r="AH96" s="192"/>
    </row>
    <row r="97" spans="1:34" ht="9.9499999999999993" customHeight="1" x14ac:dyDescent="0.25">
      <c r="A97" s="21"/>
      <c r="B97" s="22"/>
      <c r="C97" s="22"/>
      <c r="D97" s="22"/>
      <c r="E97" s="22"/>
      <c r="F97" s="22"/>
      <c r="G97" s="22"/>
      <c r="H97" s="22"/>
      <c r="I97" s="22"/>
      <c r="J97" s="22"/>
      <c r="K97" s="23"/>
      <c r="L97" s="107"/>
      <c r="Y97" s="192"/>
      <c r="Z97" s="192"/>
      <c r="AA97" s="192"/>
      <c r="AB97" s="98"/>
      <c r="AC97" s="98"/>
      <c r="AH97" s="192"/>
    </row>
    <row r="98" spans="1:34" ht="9.9499999999999993" customHeight="1" x14ac:dyDescent="0.25">
      <c r="A98" s="177"/>
      <c r="B98" s="63"/>
      <c r="C98" s="174"/>
      <c r="D98" s="219"/>
      <c r="E98" s="176"/>
      <c r="F98" s="219"/>
      <c r="G98" s="176"/>
      <c r="H98" s="106"/>
      <c r="I98" s="104"/>
      <c r="J98" s="107"/>
      <c r="K98" s="207"/>
      <c r="L98" s="107"/>
      <c r="R98" s="32"/>
    </row>
    <row r="99" spans="1:34" ht="9.9499999999999993" customHeight="1" x14ac:dyDescent="0.25">
      <c r="A99" s="13"/>
      <c r="B99" s="14"/>
      <c r="C99" s="14"/>
      <c r="D99" s="14"/>
      <c r="E99" s="14"/>
      <c r="F99" s="14"/>
      <c r="G99" s="14"/>
      <c r="H99" s="14"/>
      <c r="I99" s="14"/>
      <c r="J99" s="14"/>
      <c r="K99" s="15"/>
      <c r="L99" s="107"/>
      <c r="AH99" s="192"/>
    </row>
    <row r="100" spans="1:34" ht="18" customHeight="1" x14ac:dyDescent="0.25">
      <c r="A100" s="16"/>
      <c r="B100" s="350" t="s">
        <v>481</v>
      </c>
      <c r="C100" s="17"/>
      <c r="D100" s="510"/>
      <c r="E100" s="510"/>
      <c r="F100" s="510"/>
      <c r="G100" s="510"/>
      <c r="H100" s="510"/>
      <c r="I100" s="510"/>
      <c r="J100" s="510"/>
      <c r="K100" s="19"/>
      <c r="L100" s="107"/>
      <c r="M100" s="173"/>
      <c r="N100" s="173"/>
      <c r="O100" s="173"/>
      <c r="P100" s="173"/>
      <c r="AH100" s="192"/>
    </row>
    <row r="101" spans="1:34" ht="18" customHeight="1" x14ac:dyDescent="0.25">
      <c r="A101" s="16"/>
      <c r="B101" s="335" t="s">
        <v>437</v>
      </c>
      <c r="C101" s="335"/>
      <c r="D101" s="506"/>
      <c r="E101" s="506"/>
      <c r="F101" s="506"/>
      <c r="G101" s="506"/>
      <c r="H101" s="506"/>
      <c r="I101" s="506"/>
      <c r="J101" s="506"/>
      <c r="K101" s="19"/>
      <c r="L101" s="107"/>
      <c r="AH101" s="192"/>
    </row>
    <row r="102" spans="1:34" ht="18" customHeight="1" x14ac:dyDescent="0.25">
      <c r="A102" s="16"/>
      <c r="B102" s="335" t="s">
        <v>438</v>
      </c>
      <c r="C102" s="335"/>
      <c r="D102" s="506"/>
      <c r="E102" s="506"/>
      <c r="F102" s="506"/>
      <c r="G102" s="506"/>
      <c r="H102" s="506"/>
      <c r="I102" s="506"/>
      <c r="J102" s="506"/>
      <c r="K102" s="19"/>
      <c r="L102" s="107"/>
      <c r="AH102" s="192"/>
    </row>
    <row r="103" spans="1:34" ht="18" customHeight="1" x14ac:dyDescent="0.25">
      <c r="A103" s="16"/>
      <c r="B103" s="335" t="s">
        <v>439</v>
      </c>
      <c r="C103" s="335"/>
      <c r="D103" s="507"/>
      <c r="E103" s="508"/>
      <c r="F103" s="508"/>
      <c r="G103" s="508"/>
      <c r="H103" s="508"/>
      <c r="I103" s="508"/>
      <c r="J103" s="509"/>
      <c r="K103" s="19"/>
      <c r="L103" s="107"/>
      <c r="AH103" s="192"/>
    </row>
    <row r="104" spans="1:34" ht="60" customHeight="1" x14ac:dyDescent="0.25">
      <c r="A104" s="16"/>
      <c r="B104" s="335" t="s">
        <v>440</v>
      </c>
      <c r="C104" s="335"/>
      <c r="D104" s="506"/>
      <c r="E104" s="506"/>
      <c r="F104" s="506"/>
      <c r="G104" s="506"/>
      <c r="H104" s="506"/>
      <c r="I104" s="506"/>
      <c r="J104" s="506"/>
      <c r="K104" s="19"/>
      <c r="L104" s="107"/>
      <c r="AH104" s="192"/>
    </row>
    <row r="105" spans="1:34" ht="9.9499999999999993" customHeight="1" x14ac:dyDescent="0.25">
      <c r="A105" s="16"/>
      <c r="B105" s="335"/>
      <c r="C105" s="335"/>
      <c r="D105" s="336"/>
      <c r="E105" s="336"/>
      <c r="F105" s="336"/>
      <c r="G105" s="336"/>
      <c r="H105" s="336"/>
      <c r="I105" s="336"/>
      <c r="J105" s="336"/>
      <c r="K105" s="19"/>
      <c r="L105" s="107"/>
      <c r="AH105" s="192"/>
    </row>
    <row r="106" spans="1:34" ht="18" customHeight="1" x14ac:dyDescent="0.25">
      <c r="A106" s="16"/>
      <c r="B106" s="341" t="s">
        <v>442</v>
      </c>
      <c r="C106" s="341"/>
      <c r="D106" s="498" t="s">
        <v>443</v>
      </c>
      <c r="E106" s="498"/>
      <c r="F106" s="498"/>
      <c r="G106" s="336"/>
      <c r="H106" s="343"/>
      <c r="I106" s="336"/>
      <c r="J106" s="351" t="s">
        <v>413</v>
      </c>
      <c r="K106" s="19"/>
      <c r="L106" s="107"/>
      <c r="Y106" s="192"/>
      <c r="Z106" s="192"/>
      <c r="AA106" s="192"/>
      <c r="AB106" s="98"/>
      <c r="AC106" s="98"/>
      <c r="AH106" s="192"/>
    </row>
    <row r="107" spans="1:34" ht="18" customHeight="1" x14ac:dyDescent="0.25">
      <c r="A107" s="16"/>
      <c r="B107" s="335" t="s">
        <v>444</v>
      </c>
      <c r="C107" s="344" t="s">
        <v>483</v>
      </c>
      <c r="D107" s="152"/>
      <c r="E107" s="340" t="s">
        <v>482</v>
      </c>
      <c r="F107" s="152"/>
      <c r="G107" s="336"/>
      <c r="H107" s="26"/>
      <c r="I107" s="336"/>
      <c r="J107" s="190">
        <f>ROUND(((F107-D107)/30.4),0)</f>
        <v>0</v>
      </c>
      <c r="K107" s="19"/>
      <c r="L107" s="107"/>
      <c r="P107" s="156"/>
      <c r="Q107" s="156"/>
      <c r="R107" s="157"/>
      <c r="S107" s="157"/>
      <c r="T107" s="157"/>
      <c r="U107" s="157"/>
      <c r="V107" s="157"/>
      <c r="W107" s="157"/>
      <c r="X107" s="157"/>
      <c r="Y107" s="157"/>
      <c r="Z107" s="157"/>
      <c r="AA107" s="157"/>
      <c r="AB107" s="158"/>
      <c r="AC107" s="158"/>
      <c r="AD107" s="157"/>
      <c r="AE107" s="157"/>
      <c r="AH107" s="192"/>
    </row>
    <row r="108" spans="1:34" ht="9.9499999999999993" customHeight="1" x14ac:dyDescent="0.25">
      <c r="A108" s="16"/>
      <c r="B108" s="335"/>
      <c r="C108" s="344"/>
      <c r="D108" s="99"/>
      <c r="E108" s="339"/>
      <c r="F108" s="99"/>
      <c r="G108" s="336"/>
      <c r="H108" s="26"/>
      <c r="I108" s="336"/>
      <c r="J108" s="188"/>
      <c r="K108" s="19"/>
      <c r="L108" s="107"/>
      <c r="P108" s="156"/>
      <c r="Q108" s="156"/>
      <c r="R108" s="157"/>
      <c r="S108" s="157"/>
      <c r="T108" s="157"/>
      <c r="U108" s="157"/>
      <c r="V108" s="157"/>
      <c r="W108" s="157"/>
      <c r="X108" s="157"/>
      <c r="Y108" s="157"/>
      <c r="Z108" s="157"/>
      <c r="AA108" s="157"/>
      <c r="AB108" s="158"/>
      <c r="AC108" s="158"/>
      <c r="AD108" s="157"/>
      <c r="AE108" s="157"/>
      <c r="AH108" s="192"/>
    </row>
    <row r="109" spans="1:34" ht="18" customHeight="1" x14ac:dyDescent="0.25">
      <c r="A109" s="16"/>
      <c r="B109" s="335" t="s">
        <v>445</v>
      </c>
      <c r="C109" s="344"/>
      <c r="D109" s="500" t="s">
        <v>484</v>
      </c>
      <c r="E109" s="501"/>
      <c r="F109" s="29"/>
      <c r="G109" s="336"/>
      <c r="H109" s="502" t="s">
        <v>1560</v>
      </c>
      <c r="I109" s="503"/>
      <c r="J109" s="29"/>
      <c r="K109" s="19"/>
      <c r="L109" s="107"/>
      <c r="P109" s="156"/>
      <c r="Q109" s="156"/>
      <c r="R109" s="160"/>
      <c r="S109" s="157"/>
      <c r="T109" s="157"/>
      <c r="U109" s="157"/>
      <c r="V109" s="157"/>
      <c r="W109" s="157"/>
      <c r="X109" s="157"/>
      <c r="Y109" s="157"/>
      <c r="Z109" s="157"/>
      <c r="AA109" s="157"/>
      <c r="AB109" s="158"/>
      <c r="AC109" s="158"/>
      <c r="AD109" s="157"/>
      <c r="AE109" s="157"/>
      <c r="AH109" s="192"/>
    </row>
    <row r="110" spans="1:34" ht="18" customHeight="1" x14ac:dyDescent="0.25">
      <c r="A110" s="16"/>
      <c r="B110" s="363" t="s">
        <v>1563</v>
      </c>
      <c r="C110" s="344"/>
      <c r="D110" s="500"/>
      <c r="E110" s="501"/>
      <c r="F110" s="29"/>
      <c r="G110" s="336"/>
      <c r="H110" s="504"/>
      <c r="I110" s="503"/>
      <c r="J110" s="29"/>
      <c r="K110" s="19"/>
      <c r="L110" s="107"/>
      <c r="P110" s="156"/>
      <c r="Q110" s="156"/>
      <c r="R110" s="159"/>
      <c r="S110" s="157"/>
      <c r="T110" s="157"/>
      <c r="U110" s="157"/>
      <c r="V110" s="157"/>
      <c r="W110" s="157"/>
      <c r="X110" s="157"/>
      <c r="Y110" s="157"/>
      <c r="Z110" s="157"/>
      <c r="AA110" s="157"/>
      <c r="AB110" s="158"/>
      <c r="AC110" s="158"/>
      <c r="AD110" s="157"/>
      <c r="AE110" s="157"/>
      <c r="AH110" s="192"/>
    </row>
    <row r="111" spans="1:34" ht="18" customHeight="1" x14ac:dyDescent="0.25">
      <c r="A111" s="16"/>
      <c r="B111" s="446" t="s">
        <v>447</v>
      </c>
      <c r="C111" s="446"/>
      <c r="D111" s="446"/>
      <c r="E111" s="446"/>
      <c r="F111" s="446"/>
      <c r="G111" s="446"/>
      <c r="H111" s="446"/>
      <c r="I111" s="449"/>
      <c r="J111" s="29"/>
      <c r="K111" s="19"/>
      <c r="L111" s="107"/>
      <c r="P111" s="156"/>
      <c r="Q111" s="156"/>
      <c r="R111" s="157"/>
      <c r="S111" s="157"/>
      <c r="T111" s="157"/>
      <c r="U111" s="157"/>
      <c r="V111" s="157"/>
      <c r="W111" s="157"/>
      <c r="X111" s="157"/>
      <c r="Y111" s="157"/>
      <c r="Z111" s="157"/>
      <c r="AA111" s="157"/>
      <c r="AB111" s="158"/>
      <c r="AC111" s="158"/>
      <c r="AD111" s="157"/>
      <c r="AE111" s="157"/>
      <c r="AH111" s="192"/>
    </row>
    <row r="112" spans="1:34" ht="9.9499999999999993" customHeight="1" x14ac:dyDescent="0.25">
      <c r="A112" s="16"/>
      <c r="B112" s="344"/>
      <c r="C112" s="344"/>
      <c r="D112" s="344"/>
      <c r="E112" s="344"/>
      <c r="F112" s="344"/>
      <c r="G112" s="344"/>
      <c r="H112" s="344"/>
      <c r="I112" s="344"/>
      <c r="J112" s="34"/>
      <c r="K112" s="19"/>
      <c r="L112" s="107"/>
      <c r="Y112" s="192"/>
      <c r="Z112" s="192"/>
      <c r="AA112" s="192"/>
      <c r="AB112" s="98"/>
      <c r="AC112" s="98"/>
      <c r="AH112" s="192"/>
    </row>
    <row r="113" spans="1:41" ht="18" customHeight="1" x14ac:dyDescent="0.25">
      <c r="A113" s="16"/>
      <c r="B113" s="446" t="s">
        <v>1570</v>
      </c>
      <c r="C113" s="446"/>
      <c r="D113" s="446"/>
      <c r="E113" s="446"/>
      <c r="F113" s="446"/>
      <c r="G113" s="446"/>
      <c r="H113" s="446"/>
      <c r="I113" s="449"/>
      <c r="J113" s="29"/>
      <c r="K113" s="19"/>
      <c r="L113" s="107"/>
      <c r="M113" s="424" t="s">
        <v>19</v>
      </c>
      <c r="N113" s="424"/>
      <c r="O113" s="424"/>
      <c r="P113" s="424"/>
      <c r="Q113" s="424"/>
      <c r="R113" s="424"/>
      <c r="S113" s="488" t="s">
        <v>61</v>
      </c>
      <c r="T113" s="488"/>
      <c r="U113" s="488"/>
      <c r="V113" s="488"/>
      <c r="W113" s="488"/>
      <c r="X113" s="488"/>
      <c r="Y113" s="489" t="s">
        <v>58</v>
      </c>
      <c r="Z113" s="490"/>
      <c r="AA113" s="490"/>
      <c r="AB113" s="490"/>
      <c r="AC113" s="490"/>
      <c r="AD113" s="491"/>
      <c r="AE113" s="165"/>
      <c r="AF113" s="424" t="s">
        <v>60</v>
      </c>
      <c r="AG113" s="424"/>
      <c r="AH113" s="424"/>
      <c r="AI113" s="192"/>
      <c r="AJ113" s="489" t="s">
        <v>4</v>
      </c>
      <c r="AK113" s="491"/>
      <c r="AM113" s="518" t="s">
        <v>280</v>
      </c>
      <c r="AN113" s="294"/>
      <c r="AO113" s="518" t="s">
        <v>281</v>
      </c>
    </row>
    <row r="114" spans="1:41" ht="18" customHeight="1" x14ac:dyDescent="0.25">
      <c r="A114" s="16"/>
      <c r="B114" s="446" t="s">
        <v>448</v>
      </c>
      <c r="C114" s="446"/>
      <c r="D114" s="446"/>
      <c r="E114" s="446"/>
      <c r="F114" s="446"/>
      <c r="G114" s="446"/>
      <c r="H114" s="446"/>
      <c r="I114" s="449"/>
      <c r="J114" s="29"/>
      <c r="K114" s="19"/>
      <c r="L114" s="107"/>
      <c r="M114" s="494" t="s">
        <v>9</v>
      </c>
      <c r="N114" s="496"/>
      <c r="O114" s="494" t="s">
        <v>8</v>
      </c>
      <c r="P114" s="496"/>
      <c r="Q114" s="489" t="s">
        <v>7</v>
      </c>
      <c r="R114" s="491"/>
      <c r="S114" s="489" t="s">
        <v>9</v>
      </c>
      <c r="T114" s="491"/>
      <c r="U114" s="489" t="s">
        <v>8</v>
      </c>
      <c r="V114" s="491"/>
      <c r="W114" s="489" t="s">
        <v>7</v>
      </c>
      <c r="X114" s="491"/>
      <c r="Y114" s="489" t="s">
        <v>9</v>
      </c>
      <c r="Z114" s="491"/>
      <c r="AA114" s="492" t="s">
        <v>8</v>
      </c>
      <c r="AB114" s="493"/>
      <c r="AC114" s="489" t="s">
        <v>7</v>
      </c>
      <c r="AD114" s="491"/>
      <c r="AE114" s="165"/>
      <c r="AF114" s="199" t="s">
        <v>9</v>
      </c>
      <c r="AG114" s="199" t="s">
        <v>8</v>
      </c>
      <c r="AH114" s="199" t="s">
        <v>7</v>
      </c>
      <c r="AI114" s="192"/>
      <c r="AJ114" s="282" t="s">
        <v>9</v>
      </c>
      <c r="AK114" s="282" t="s">
        <v>8</v>
      </c>
      <c r="AM114" s="519"/>
      <c r="AN114" s="294"/>
      <c r="AO114" s="519"/>
    </row>
    <row r="115" spans="1:41" ht="9.9499999999999993" customHeight="1" x14ac:dyDescent="0.25">
      <c r="A115" s="16"/>
      <c r="B115" s="18"/>
      <c r="C115" s="18"/>
      <c r="D115" s="18"/>
      <c r="E115" s="18"/>
      <c r="F115" s="18"/>
      <c r="G115" s="18"/>
      <c r="H115" s="18"/>
      <c r="I115" s="18"/>
      <c r="J115" s="18"/>
      <c r="K115" s="19"/>
      <c r="L115" s="107"/>
      <c r="S115" s="192"/>
      <c r="T115" s="192"/>
      <c r="U115" s="192"/>
      <c r="V115" s="192"/>
      <c r="W115" s="192"/>
      <c r="X115" s="192"/>
      <c r="Y115" s="192"/>
      <c r="Z115" s="192"/>
      <c r="AA115" s="192"/>
      <c r="AB115" s="162"/>
      <c r="AC115" s="162"/>
      <c r="AD115" s="192"/>
      <c r="AE115" s="207"/>
      <c r="AH115" s="192"/>
      <c r="AI115" s="192"/>
      <c r="AJ115" s="286"/>
      <c r="AK115" s="286"/>
      <c r="AM115" s="294"/>
      <c r="AN115" s="294"/>
      <c r="AO115" s="294"/>
    </row>
    <row r="116" spans="1:41" ht="18" customHeight="1" x14ac:dyDescent="0.25">
      <c r="A116" s="16"/>
      <c r="B116" s="341" t="s">
        <v>449</v>
      </c>
      <c r="C116" s="341"/>
      <c r="D116" s="498" t="s">
        <v>443</v>
      </c>
      <c r="E116" s="498"/>
      <c r="F116" s="498"/>
      <c r="G116" s="18"/>
      <c r="H116" s="28" t="s">
        <v>450</v>
      </c>
      <c r="I116" s="18"/>
      <c r="J116" s="25" t="s">
        <v>451</v>
      </c>
      <c r="K116" s="19"/>
      <c r="L116" s="107"/>
      <c r="M116" s="511">
        <f>IF(F109&gt;=F110,F109,F110)</f>
        <v>0</v>
      </c>
      <c r="N116" s="512"/>
      <c r="O116" s="512"/>
      <c r="P116" s="512"/>
      <c r="Q116" s="512"/>
      <c r="R116" s="513"/>
      <c r="S116" s="163"/>
      <c r="T116" s="163"/>
      <c r="U116" s="163"/>
      <c r="V116" s="163"/>
      <c r="W116" s="163"/>
      <c r="X116" s="163"/>
      <c r="Y116" s="37"/>
      <c r="Z116" s="37"/>
      <c r="AA116" s="37"/>
      <c r="AB116" s="164"/>
      <c r="AC116" s="164"/>
      <c r="AD116" s="37"/>
      <c r="AE116" s="207"/>
      <c r="AH116" s="192"/>
      <c r="AI116" s="192"/>
      <c r="AJ116" s="169"/>
      <c r="AK116" s="169"/>
      <c r="AM116" s="294"/>
      <c r="AN116" s="294"/>
      <c r="AO116" s="294"/>
    </row>
    <row r="117" spans="1:41" ht="18" customHeight="1" x14ac:dyDescent="0.25">
      <c r="A117" s="16"/>
      <c r="B117" s="342"/>
      <c r="C117" s="344" t="s">
        <v>446</v>
      </c>
      <c r="D117" s="152"/>
      <c r="E117" s="344" t="s">
        <v>482</v>
      </c>
      <c r="F117" s="152"/>
      <c r="G117" s="340"/>
      <c r="H117" s="29"/>
      <c r="I117" s="198"/>
      <c r="J117" s="190" t="str">
        <f>IFERROR(ROUND(H117/((F117-D117)/30.4),0),"")</f>
        <v/>
      </c>
      <c r="K117" s="19"/>
      <c r="L117" s="107"/>
      <c r="M117" s="161">
        <f>((($M116-$M$432)/($M$431-$M$432))*0.5+1)</f>
        <v>-0.25</v>
      </c>
      <c r="N117" s="167">
        <f>IF($M117&gt;1.5,1.5,IF($M117&lt;0.5,0,$M117))</f>
        <v>0</v>
      </c>
      <c r="O117" s="161">
        <f>((($M116-$O$432)/($O$431-$O$432))*0.5+1)</f>
        <v>-0.75</v>
      </c>
      <c r="P117" s="167">
        <f>IF($O117&gt;1.5,1.5,IF($O117&lt;0.5,0,$O117))</f>
        <v>0</v>
      </c>
      <c r="Q117" s="161">
        <f>((($M116-$Q$432)/($Q$431-$Q$432))*0.5+1)</f>
        <v>-0.5</v>
      </c>
      <c r="R117" s="167">
        <f>IF($Q117&gt;1.5,1.5,IF($Q117&lt;0.5,0,$Q117))</f>
        <v>0</v>
      </c>
      <c r="S117" s="161">
        <f>((($H117-$S$432)/($S$431-$S$432))*0.5+1)</f>
        <v>-1</v>
      </c>
      <c r="T117" s="167">
        <f>IF($S117&gt;1.5,1.5,IF($S117&lt;0.5,0,$S117))</f>
        <v>0</v>
      </c>
      <c r="U117" s="161">
        <f>((($H117-$U$432)/($U$431-$U$432))*0.5+1)</f>
        <v>-0.75</v>
      </c>
      <c r="V117" s="167">
        <f>IF($U117&gt;1.5,1.5,IF($U117&lt;0.5,0,$U117))</f>
        <v>0</v>
      </c>
      <c r="W117" s="161">
        <f>((($H117-$W$432)/($W$431-$W$432))*0.5+1)</f>
        <v>-1.4</v>
      </c>
      <c r="X117" s="167">
        <f>IF($W117&gt;1.5,1.5,IF($W117&lt;0.5,0,$W117))</f>
        <v>0</v>
      </c>
      <c r="Y117" s="161">
        <f>((($J111-$Y$432)/($Y$431-$Y$432))*0.5+1)</f>
        <v>-0.25</v>
      </c>
      <c r="Z117" s="167">
        <f>IF($Y117&gt;1.5,1.5,IF($Y117&lt;0.5,0,$Y117))</f>
        <v>0</v>
      </c>
      <c r="AA117" s="161">
        <f>((($J111-$AA$432)/($AA$431-$AA$432))*0.5+1)</f>
        <v>0</v>
      </c>
      <c r="AB117" s="167">
        <f>IF($AA117&gt;1.5,1.5,IF($AA117&lt;0.5,0,$AA117))</f>
        <v>0</v>
      </c>
      <c r="AC117" s="161">
        <f>((($J111-$AC$432)/($AC$431-$AC$432))*0.5+1)</f>
        <v>0</v>
      </c>
      <c r="AD117" s="167">
        <f>IF($AC117&gt;1.5,1.5,IF($AC117&lt;0.5,0,$AC117))</f>
        <v>0</v>
      </c>
      <c r="AE117" s="166"/>
      <c r="AF117" s="168">
        <f>IF(AND($AJ117=1,PRODUCT(N117,T117,Z117)&gt;=1,$J121&gt;=$AG$432),1,0)</f>
        <v>0</v>
      </c>
      <c r="AG117" s="168">
        <f>IF(AND($AK117=1,PRODUCT(P117,V117,AB117)&gt;=1,$J121&gt;=$AG$431),1,0)</f>
        <v>0</v>
      </c>
      <c r="AH117" s="168">
        <f>IF(AND($B117="Project Manager",PRODUCT(R117,X117,AD117)&gt;=1,$J121&gt;=$AG$430),1,0)</f>
        <v>0</v>
      </c>
      <c r="AI117" s="192"/>
      <c r="AJ117" s="284">
        <f>IF(OR($B117="Project Manager",$B117="Co-Project Manager",$B117="Sub-Project Manager",$B117="Deputy Project Manager"),1,0)</f>
        <v>0</v>
      </c>
      <c r="AK117" s="284">
        <f>IF(OR($B117="Project Manager",$B117="Co-Project Manager",$B117="Sub-Project Manager"),1,0)</f>
        <v>0</v>
      </c>
      <c r="AM117" s="295">
        <f>IF(AND(F110&gt;=M$437,H117&gt;=O$437,J111&gt;=Q$437,AO117&gt;=S$437,J121&gt;=U$437),1,0)</f>
        <v>0</v>
      </c>
      <c r="AN117" s="294"/>
      <c r="AO117" s="297">
        <f>IF(F117="",0,DATEDIF(D117,F117,"m")+1)</f>
        <v>0</v>
      </c>
    </row>
    <row r="118" spans="1:41" ht="18" customHeight="1" x14ac:dyDescent="0.25">
      <c r="A118" s="16"/>
      <c r="B118" s="342"/>
      <c r="C118" s="344" t="s">
        <v>446</v>
      </c>
      <c r="D118" s="152"/>
      <c r="E118" s="344" t="s">
        <v>482</v>
      </c>
      <c r="F118" s="152"/>
      <c r="G118" s="340"/>
      <c r="H118" s="29"/>
      <c r="I118" s="198"/>
      <c r="J118" s="190" t="str">
        <f t="shared" ref="J118:J119" si="20">IFERROR(ROUND(H118/((F118-D118)/30.4),0),"")</f>
        <v/>
      </c>
      <c r="K118" s="19"/>
      <c r="L118" s="107"/>
      <c r="M118" s="161">
        <f>((($M116-$M$432)/($M$431-$M$432))*0.5+1)</f>
        <v>-0.25</v>
      </c>
      <c r="N118" s="167">
        <f t="shared" ref="N118:N119" si="21">IF($M118&gt;1.5,1.5,IF($M118&lt;0.5,0,$M118))</f>
        <v>0</v>
      </c>
      <c r="O118" s="161">
        <f>((($M116-$O$432)/($O$431-$O$432))*0.5+1)</f>
        <v>-0.75</v>
      </c>
      <c r="P118" s="167">
        <f t="shared" ref="P118:P119" si="22">IF($O118&gt;1.5,1.5,IF($O118&lt;0.5,0,$O118))</f>
        <v>0</v>
      </c>
      <c r="Q118" s="161">
        <f>((($M116-$Q$432)/($Q$431-$Q$432))*0.5+1)</f>
        <v>-0.5</v>
      </c>
      <c r="R118" s="167">
        <f t="shared" ref="R118:R119" si="23">IF($Q118&gt;1.5,1.5,IF($Q118&lt;0.5,0,$Q118))</f>
        <v>0</v>
      </c>
      <c r="S118" s="161">
        <f>((($H118-$S$432)/($S$431-$S$432))*0.5+1)</f>
        <v>-1</v>
      </c>
      <c r="T118" s="167">
        <f t="shared" ref="T118:T119" si="24">IF($S118&gt;1.5,1.5,IF($S118&lt;0.5,0,$S118))</f>
        <v>0</v>
      </c>
      <c r="U118" s="161">
        <f>((($H118-$U$432)/($U$431-$U$432))*0.5+1)</f>
        <v>-0.75</v>
      </c>
      <c r="V118" s="167">
        <f t="shared" ref="V118:V119" si="25">IF($U118&gt;1.5,1.5,IF($U118&lt;0.5,0,$U118))</f>
        <v>0</v>
      </c>
      <c r="W118" s="161">
        <f>((($H118-$W$432)/($W$431-$W$432))*0.5+1)</f>
        <v>-1.4</v>
      </c>
      <c r="X118" s="167">
        <f t="shared" ref="X118:X119" si="26">IF($W118&gt;1.5,1.5,IF($W118&lt;0.5,0,$W118))</f>
        <v>0</v>
      </c>
      <c r="Y118" s="161">
        <f>((($J111-$Y$432)/($Y$431-$Y$432))*0.5+1)</f>
        <v>-0.25</v>
      </c>
      <c r="Z118" s="167">
        <f t="shared" ref="Z118:Z119" si="27">IF($Y118&gt;1.5,1.5,IF($Y118&lt;0.5,0,$Y118))</f>
        <v>0</v>
      </c>
      <c r="AA118" s="161">
        <f>((($J111-$AA$432)/($AA$431-$AA$432))*0.5+1)</f>
        <v>0</v>
      </c>
      <c r="AB118" s="167">
        <f t="shared" ref="AB118:AB119" si="28">IF($AA118&gt;1.5,1.5,IF($AA118&lt;0.5,0,$AA118))</f>
        <v>0</v>
      </c>
      <c r="AC118" s="161">
        <f>((($J111-$AC$432)/($AC$431-$AC$432))*0.5+1)</f>
        <v>0</v>
      </c>
      <c r="AD118" s="167">
        <f t="shared" ref="AD118:AD119" si="29">IF($AC118&gt;1.5,1.5,IF($AC118&lt;0.5,0,$AC118))</f>
        <v>0</v>
      </c>
      <c r="AE118" s="166"/>
      <c r="AF118" s="168">
        <f>IF(AND($AJ118=1,PRODUCT(N118,T118,Z118)&gt;=1,$J121&gt;=$AG$432),1,0)</f>
        <v>0</v>
      </c>
      <c r="AG118" s="168">
        <f>IF(AND($AK118=1,PRODUCT(P118,V118,AB118)&gt;=1,$J121&gt;=$AG$431),1,0)</f>
        <v>0</v>
      </c>
      <c r="AH118" s="168">
        <f>IF(AND($B118="Project Manager",PRODUCT(R118,X118,AD118)&gt;=1,$J121&gt;=$AG$430),1,0)</f>
        <v>0</v>
      </c>
      <c r="AI118" s="192"/>
      <c r="AJ118" s="284">
        <f>IF(OR($B118="Project Manager",$B118="Co-Project Manager",$B118="Sub-Project Manager",$B118="Deputy Project Manager"),1,0)</f>
        <v>0</v>
      </c>
      <c r="AK118" s="284">
        <f>IF(OR($B118="Project Manager",$B118="Co-Project Manager",$B118="Sub-Project Manager"),1,0)</f>
        <v>0</v>
      </c>
      <c r="AM118" s="295">
        <f>IF(AND(F110&gt;=M$437,H118&gt;=O$437,J111&gt;=Q$437,AO118&gt;=S$437,J121&gt;=U$437),1,0)</f>
        <v>0</v>
      </c>
      <c r="AN118" s="294"/>
      <c r="AO118" s="297">
        <f>IF(F118="",0,DATEDIF(D118,F118,"m")+1)</f>
        <v>0</v>
      </c>
    </row>
    <row r="119" spans="1:41" ht="18" customHeight="1" x14ac:dyDescent="0.25">
      <c r="A119" s="16"/>
      <c r="B119" s="342"/>
      <c r="C119" s="344" t="s">
        <v>446</v>
      </c>
      <c r="D119" s="152"/>
      <c r="E119" s="344" t="s">
        <v>482</v>
      </c>
      <c r="F119" s="152"/>
      <c r="G119" s="340"/>
      <c r="H119" s="29"/>
      <c r="I119" s="198"/>
      <c r="J119" s="190" t="str">
        <f t="shared" si="20"/>
        <v/>
      </c>
      <c r="K119" s="19"/>
      <c r="L119" s="107"/>
      <c r="M119" s="161">
        <f>((($M116-$M$432)/($M$431-$M$432))*0.5+1)</f>
        <v>-0.25</v>
      </c>
      <c r="N119" s="167">
        <f t="shared" si="21"/>
        <v>0</v>
      </c>
      <c r="O119" s="161">
        <f>((($M116-$O$432)/($O$431-$O$432))*0.5+1)</f>
        <v>-0.75</v>
      </c>
      <c r="P119" s="167">
        <f t="shared" si="22"/>
        <v>0</v>
      </c>
      <c r="Q119" s="161">
        <f>((($M116-$Q$432)/($Q$431-$Q$432))*0.5+1)</f>
        <v>-0.5</v>
      </c>
      <c r="R119" s="167">
        <f t="shared" si="23"/>
        <v>0</v>
      </c>
      <c r="S119" s="161">
        <f>((($H119-$S$432)/($S$431-$S$432))*0.5+1)</f>
        <v>-1</v>
      </c>
      <c r="T119" s="167">
        <f t="shared" si="24"/>
        <v>0</v>
      </c>
      <c r="U119" s="161">
        <f>((($H119-$U$432)/($U$431-$U$432))*0.5+1)</f>
        <v>-0.75</v>
      </c>
      <c r="V119" s="167">
        <f t="shared" si="25"/>
        <v>0</v>
      </c>
      <c r="W119" s="161">
        <f>((($H119-$W$432)/($W$431-$W$432))*0.5+1)</f>
        <v>-1.4</v>
      </c>
      <c r="X119" s="167">
        <f t="shared" si="26"/>
        <v>0</v>
      </c>
      <c r="Y119" s="161">
        <f>((($J111-$Y$432)/($Y$431-$Y$432))*0.5+1)</f>
        <v>-0.25</v>
      </c>
      <c r="Z119" s="167">
        <f t="shared" si="27"/>
        <v>0</v>
      </c>
      <c r="AA119" s="161">
        <f>((($J111-$AA$432)/($AA$431-$AA$432))*0.5+1)</f>
        <v>0</v>
      </c>
      <c r="AB119" s="167">
        <f t="shared" si="28"/>
        <v>0</v>
      </c>
      <c r="AC119" s="161">
        <f>((($J111-$AC$432)/($AC$431-$AC$432))*0.5+1)</f>
        <v>0</v>
      </c>
      <c r="AD119" s="167">
        <f t="shared" si="29"/>
        <v>0</v>
      </c>
      <c r="AE119" s="166"/>
      <c r="AF119" s="168">
        <f>IF(AND($AJ119=1,PRODUCT(N119,T119,Z119)&gt;=1,$J121&gt;=$AG$432),1,0)</f>
        <v>0</v>
      </c>
      <c r="AG119" s="168">
        <f>IF(AND($AK119=1,PRODUCT(P119,V119,AB119)&gt;=1,$J121&gt;=$AG$431),1,0)</f>
        <v>0</v>
      </c>
      <c r="AH119" s="168">
        <f>IF(AND($B119="Project Manager",PRODUCT(R119,X119,AD119)&gt;=1,$J121&gt;=$AG$430),1,0)</f>
        <v>0</v>
      </c>
      <c r="AI119" s="192"/>
      <c r="AJ119" s="284">
        <f>IF(OR($B119="Project Manager",$B119="Co-Project Manager",$B119="Sub-Project Manager",$B119="Deputy Project Manager"),1,0)</f>
        <v>0</v>
      </c>
      <c r="AK119" s="284">
        <f>IF(OR($B119="Project Manager",$B119="Co-Project Manager",$B119="Sub-Project Manager"),1,0)</f>
        <v>0</v>
      </c>
      <c r="AM119" s="295">
        <f>IF(AND(F110&gt;=M$437,H119&gt;=O$437,J111&gt;=Q$437,AO119&gt;=S$437,J121&gt;=U$437),1,0)</f>
        <v>0</v>
      </c>
      <c r="AN119" s="294"/>
      <c r="AO119" s="297">
        <f>IF(F119="",0,DATEDIF(D119,F119,"m")+1)</f>
        <v>0</v>
      </c>
    </row>
    <row r="120" spans="1:41" ht="9.9499999999999993" customHeight="1" x14ac:dyDescent="0.25">
      <c r="A120" s="16"/>
      <c r="B120" s="335"/>
      <c r="C120" s="335"/>
      <c r="D120" s="337"/>
      <c r="E120" s="336"/>
      <c r="F120" s="336"/>
      <c r="G120" s="336"/>
      <c r="H120" s="336"/>
      <c r="I120" s="336"/>
      <c r="J120" s="188"/>
      <c r="K120" s="19"/>
      <c r="L120" s="107"/>
      <c r="Y120" s="192"/>
      <c r="Z120" s="192"/>
      <c r="AA120" s="192"/>
      <c r="AB120" s="98"/>
      <c r="AC120" s="98"/>
      <c r="AH120" s="192"/>
    </row>
    <row r="121" spans="1:41" ht="18" customHeight="1" x14ac:dyDescent="0.25">
      <c r="A121" s="16"/>
      <c r="B121" s="425" t="s">
        <v>462</v>
      </c>
      <c r="C121" s="425"/>
      <c r="D121" s="425"/>
      <c r="E121" s="425"/>
      <c r="F121" s="425"/>
      <c r="G121" s="425"/>
      <c r="H121" s="425"/>
      <c r="I121" s="336"/>
      <c r="J121" s="190">
        <f>SUM(J122:J131)</f>
        <v>0</v>
      </c>
      <c r="K121" s="19"/>
      <c r="L121" s="107"/>
      <c r="M121" s="173"/>
      <c r="Y121" s="192"/>
      <c r="Z121" s="192"/>
      <c r="AA121" s="192"/>
      <c r="AB121" s="98"/>
      <c r="AC121" s="98"/>
      <c r="AH121" s="192"/>
    </row>
    <row r="122" spans="1:41" ht="18" customHeight="1" x14ac:dyDescent="0.25">
      <c r="A122" s="16"/>
      <c r="B122" s="446" t="s">
        <v>452</v>
      </c>
      <c r="C122" s="446"/>
      <c r="D122" s="446"/>
      <c r="E122" s="446"/>
      <c r="F122" s="446"/>
      <c r="G122" s="446"/>
      <c r="H122" s="446"/>
      <c r="I122" s="336"/>
      <c r="J122" s="29"/>
      <c r="K122" s="19"/>
      <c r="L122" s="107"/>
      <c r="Y122" s="192"/>
      <c r="Z122" s="192"/>
      <c r="AA122" s="192"/>
      <c r="AB122" s="98"/>
      <c r="AC122" s="98"/>
      <c r="AH122" s="192"/>
    </row>
    <row r="123" spans="1:41" ht="18" customHeight="1" x14ac:dyDescent="0.25">
      <c r="A123" s="16"/>
      <c r="B123" s="446" t="s">
        <v>453</v>
      </c>
      <c r="C123" s="446"/>
      <c r="D123" s="446"/>
      <c r="E123" s="446"/>
      <c r="F123" s="446"/>
      <c r="G123" s="446"/>
      <c r="H123" s="446"/>
      <c r="I123" s="336"/>
      <c r="J123" s="29"/>
      <c r="K123" s="19"/>
      <c r="L123" s="107"/>
      <c r="Y123" s="192"/>
      <c r="Z123" s="192"/>
      <c r="AA123" s="192"/>
      <c r="AB123" s="98"/>
      <c r="AC123" s="98"/>
      <c r="AH123" s="192"/>
    </row>
    <row r="124" spans="1:41" ht="18" customHeight="1" x14ac:dyDescent="0.25">
      <c r="A124" s="16"/>
      <c r="B124" s="446" t="s">
        <v>454</v>
      </c>
      <c r="C124" s="446"/>
      <c r="D124" s="446"/>
      <c r="E124" s="446"/>
      <c r="F124" s="446"/>
      <c r="G124" s="446"/>
      <c r="H124" s="446"/>
      <c r="I124" s="336"/>
      <c r="J124" s="29"/>
      <c r="K124" s="19"/>
      <c r="L124" s="107"/>
      <c r="Y124" s="192"/>
      <c r="Z124" s="192"/>
      <c r="AA124" s="192"/>
      <c r="AB124" s="98"/>
      <c r="AC124" s="98"/>
      <c r="AH124" s="192"/>
    </row>
    <row r="125" spans="1:41" ht="18" customHeight="1" x14ac:dyDescent="0.25">
      <c r="A125" s="16"/>
      <c r="B125" s="446" t="s">
        <v>455</v>
      </c>
      <c r="C125" s="446"/>
      <c r="D125" s="446"/>
      <c r="E125" s="446"/>
      <c r="F125" s="446"/>
      <c r="G125" s="446"/>
      <c r="H125" s="446"/>
      <c r="I125" s="336"/>
      <c r="J125" s="29"/>
      <c r="K125" s="19"/>
      <c r="L125" s="107"/>
      <c r="Y125" s="192"/>
      <c r="Z125" s="192"/>
      <c r="AA125" s="192"/>
      <c r="AB125" s="98"/>
      <c r="AC125" s="98"/>
      <c r="AH125" s="192"/>
    </row>
    <row r="126" spans="1:41" ht="18" customHeight="1" x14ac:dyDescent="0.25">
      <c r="A126" s="16"/>
      <c r="B126" s="446" t="s">
        <v>456</v>
      </c>
      <c r="C126" s="446"/>
      <c r="D126" s="446"/>
      <c r="E126" s="446"/>
      <c r="F126" s="446"/>
      <c r="G126" s="446"/>
      <c r="H126" s="446"/>
      <c r="I126" s="336"/>
      <c r="J126" s="29"/>
      <c r="K126" s="19"/>
      <c r="L126" s="107"/>
      <c r="Y126" s="192"/>
      <c r="Z126" s="192"/>
      <c r="AA126" s="192"/>
      <c r="AB126" s="98"/>
      <c r="AC126" s="98"/>
      <c r="AH126" s="192"/>
    </row>
    <row r="127" spans="1:41" ht="18" customHeight="1" x14ac:dyDescent="0.25">
      <c r="A127" s="16"/>
      <c r="B127" s="446" t="s">
        <v>457</v>
      </c>
      <c r="C127" s="446"/>
      <c r="D127" s="446"/>
      <c r="E127" s="446"/>
      <c r="F127" s="446"/>
      <c r="G127" s="446"/>
      <c r="H127" s="446"/>
      <c r="I127" s="336"/>
      <c r="J127" s="29"/>
      <c r="K127" s="19"/>
      <c r="L127" s="107"/>
      <c r="Y127" s="192"/>
      <c r="Z127" s="192"/>
      <c r="AA127" s="192"/>
      <c r="AB127" s="98"/>
      <c r="AC127" s="98"/>
      <c r="AH127" s="192"/>
    </row>
    <row r="128" spans="1:41" ht="18" customHeight="1" x14ac:dyDescent="0.25">
      <c r="A128" s="16"/>
      <c r="B128" s="446" t="s">
        <v>458</v>
      </c>
      <c r="C128" s="446"/>
      <c r="D128" s="446"/>
      <c r="E128" s="446"/>
      <c r="F128" s="446"/>
      <c r="G128" s="446"/>
      <c r="H128" s="446"/>
      <c r="I128" s="336"/>
      <c r="J128" s="29"/>
      <c r="K128" s="19"/>
      <c r="L128" s="107"/>
      <c r="Y128" s="192"/>
      <c r="Z128" s="192"/>
      <c r="AA128" s="192"/>
      <c r="AB128" s="98"/>
      <c r="AC128" s="98"/>
      <c r="AH128" s="192"/>
    </row>
    <row r="129" spans="1:34" ht="18" customHeight="1" x14ac:dyDescent="0.25">
      <c r="A129" s="16"/>
      <c r="B129" s="446" t="s">
        <v>459</v>
      </c>
      <c r="C129" s="446"/>
      <c r="D129" s="446"/>
      <c r="E129" s="446"/>
      <c r="F129" s="446"/>
      <c r="G129" s="446"/>
      <c r="H129" s="446"/>
      <c r="I129" s="336"/>
      <c r="J129" s="29"/>
      <c r="K129" s="19"/>
      <c r="L129" s="107"/>
      <c r="Y129" s="192"/>
      <c r="Z129" s="192"/>
      <c r="AA129" s="192"/>
      <c r="AB129" s="98"/>
      <c r="AC129" s="98"/>
      <c r="AH129" s="192"/>
    </row>
    <row r="130" spans="1:34" ht="18" customHeight="1" x14ac:dyDescent="0.25">
      <c r="A130" s="16"/>
      <c r="B130" s="446" t="s">
        <v>460</v>
      </c>
      <c r="C130" s="446"/>
      <c r="D130" s="446"/>
      <c r="E130" s="446"/>
      <c r="F130" s="446"/>
      <c r="G130" s="446"/>
      <c r="H130" s="446"/>
      <c r="I130" s="336"/>
      <c r="J130" s="29"/>
      <c r="K130" s="19"/>
      <c r="L130" s="107"/>
      <c r="Y130" s="192"/>
      <c r="Z130" s="192"/>
      <c r="AA130" s="192"/>
      <c r="AB130" s="98"/>
      <c r="AC130" s="98"/>
      <c r="AH130" s="192"/>
    </row>
    <row r="131" spans="1:34" ht="18" customHeight="1" x14ac:dyDescent="0.25">
      <c r="A131" s="16"/>
      <c r="B131" s="446" t="s">
        <v>461</v>
      </c>
      <c r="C131" s="446"/>
      <c r="D131" s="446"/>
      <c r="E131" s="446"/>
      <c r="F131" s="446"/>
      <c r="G131" s="446"/>
      <c r="H131" s="446"/>
      <c r="I131" s="336"/>
      <c r="J131" s="29"/>
      <c r="K131" s="19"/>
      <c r="L131" s="107"/>
      <c r="Y131" s="192"/>
      <c r="Z131" s="192"/>
      <c r="AA131" s="192"/>
      <c r="AB131" s="98"/>
      <c r="AC131" s="98"/>
      <c r="AH131" s="192"/>
    </row>
    <row r="132" spans="1:34" ht="9.9499999999999993" customHeight="1" x14ac:dyDescent="0.25">
      <c r="A132" s="16"/>
      <c r="B132" s="191"/>
      <c r="C132" s="191"/>
      <c r="D132" s="188"/>
      <c r="E132" s="188"/>
      <c r="F132" s="188"/>
      <c r="G132" s="188"/>
      <c r="H132" s="188"/>
      <c r="I132" s="188"/>
      <c r="J132" s="188"/>
      <c r="K132" s="19"/>
      <c r="L132" s="107"/>
      <c r="Y132" s="192"/>
      <c r="Z132" s="192"/>
      <c r="AA132" s="192"/>
      <c r="AB132" s="98"/>
      <c r="AC132" s="98"/>
      <c r="AH132" s="192"/>
    </row>
    <row r="133" spans="1:34" ht="18" customHeight="1" x14ac:dyDescent="0.25">
      <c r="A133" s="16"/>
      <c r="B133" s="341" t="s">
        <v>470</v>
      </c>
      <c r="C133" s="17"/>
      <c r="D133" s="188"/>
      <c r="E133" s="188"/>
      <c r="F133" s="188"/>
      <c r="G133" s="188"/>
      <c r="H133" s="188"/>
      <c r="I133" s="188"/>
      <c r="J133" s="188"/>
      <c r="K133" s="19"/>
      <c r="L133" s="107"/>
      <c r="Y133" s="192"/>
      <c r="Z133" s="192"/>
      <c r="AA133" s="192"/>
      <c r="AB133" s="98"/>
      <c r="AC133" s="98"/>
      <c r="AH133" s="192"/>
    </row>
    <row r="134" spans="1:34" ht="18" customHeight="1" x14ac:dyDescent="0.25">
      <c r="A134" s="16"/>
      <c r="B134" s="335" t="s">
        <v>471</v>
      </c>
      <c r="C134" s="191"/>
      <c r="D134" s="430"/>
      <c r="E134" s="430"/>
      <c r="F134" s="430"/>
      <c r="G134" s="430"/>
      <c r="H134" s="430"/>
      <c r="I134" s="430"/>
      <c r="J134" s="430"/>
      <c r="K134" s="19"/>
      <c r="L134" s="107"/>
      <c r="Y134" s="192"/>
      <c r="Z134" s="192"/>
      <c r="AA134" s="192"/>
      <c r="AB134" s="98"/>
      <c r="AC134" s="98"/>
      <c r="AH134" s="192"/>
    </row>
    <row r="135" spans="1:34" ht="18" customHeight="1" x14ac:dyDescent="0.25">
      <c r="A135" s="16"/>
      <c r="B135" s="335" t="s">
        <v>472</v>
      </c>
      <c r="C135" s="191"/>
      <c r="D135" s="430"/>
      <c r="E135" s="430"/>
      <c r="F135" s="430"/>
      <c r="G135" s="430"/>
      <c r="H135" s="430"/>
      <c r="I135" s="430"/>
      <c r="J135" s="430"/>
      <c r="K135" s="19"/>
      <c r="L135" s="107"/>
      <c r="Y135" s="192"/>
      <c r="Z135" s="192"/>
      <c r="AA135" s="192"/>
      <c r="AB135" s="98"/>
      <c r="AC135" s="98"/>
      <c r="AH135" s="192"/>
    </row>
    <row r="136" spans="1:34" ht="18" customHeight="1" x14ac:dyDescent="0.25">
      <c r="A136" s="16"/>
      <c r="B136" s="352" t="s">
        <v>423</v>
      </c>
      <c r="C136" s="191"/>
      <c r="D136" s="430"/>
      <c r="E136" s="430"/>
      <c r="F136" s="430"/>
      <c r="G136" s="430"/>
      <c r="H136" s="430"/>
      <c r="I136" s="430"/>
      <c r="J136" s="430"/>
      <c r="K136" s="19"/>
      <c r="L136" s="107"/>
      <c r="Y136" s="192"/>
      <c r="Z136" s="192"/>
      <c r="AA136" s="192"/>
      <c r="AB136" s="98"/>
      <c r="AC136" s="98"/>
      <c r="AH136" s="192"/>
    </row>
    <row r="137" spans="1:34" ht="18" customHeight="1" x14ac:dyDescent="0.25">
      <c r="A137" s="16"/>
      <c r="B137" s="335" t="s">
        <v>376</v>
      </c>
      <c r="C137" s="191"/>
      <c r="D137" s="430"/>
      <c r="E137" s="430"/>
      <c r="F137" s="430"/>
      <c r="G137" s="430"/>
      <c r="H137" s="430"/>
      <c r="I137" s="430"/>
      <c r="J137" s="430"/>
      <c r="K137" s="19"/>
      <c r="L137" s="107"/>
      <c r="Y137" s="192"/>
      <c r="Z137" s="192"/>
      <c r="AA137" s="192"/>
      <c r="AB137" s="98"/>
      <c r="AC137" s="98"/>
      <c r="AH137" s="192"/>
    </row>
    <row r="138" spans="1:34" ht="9.9499999999999993" customHeight="1" x14ac:dyDescent="0.25">
      <c r="A138" s="21"/>
      <c r="B138" s="22"/>
      <c r="C138" s="22"/>
      <c r="D138" s="22"/>
      <c r="E138" s="22"/>
      <c r="F138" s="22"/>
      <c r="G138" s="22"/>
      <c r="H138" s="22"/>
      <c r="I138" s="22"/>
      <c r="J138" s="22"/>
      <c r="K138" s="23"/>
      <c r="L138" s="107"/>
      <c r="Y138" s="192"/>
      <c r="Z138" s="192"/>
      <c r="AA138" s="192"/>
      <c r="AB138" s="98"/>
      <c r="AC138" s="98"/>
      <c r="AH138" s="192"/>
    </row>
    <row r="139" spans="1:34" ht="9.9499999999999993" customHeight="1" x14ac:dyDescent="0.25">
      <c r="A139" s="177"/>
      <c r="B139" s="63"/>
      <c r="C139" s="63"/>
      <c r="D139" s="104"/>
      <c r="E139" s="104"/>
      <c r="F139" s="104"/>
      <c r="G139" s="104"/>
      <c r="H139" s="104"/>
      <c r="I139" s="104"/>
      <c r="J139" s="104"/>
      <c r="K139" s="207"/>
      <c r="L139" s="107"/>
    </row>
    <row r="140" spans="1:34" ht="9.9499999999999993" customHeight="1" x14ac:dyDescent="0.25">
      <c r="A140" s="13"/>
      <c r="B140" s="14"/>
      <c r="C140" s="14"/>
      <c r="D140" s="14"/>
      <c r="E140" s="14"/>
      <c r="F140" s="14"/>
      <c r="G140" s="14"/>
      <c r="H140" s="14"/>
      <c r="I140" s="14"/>
      <c r="J140" s="14"/>
      <c r="K140" s="15"/>
      <c r="L140" s="107"/>
      <c r="AH140" s="192"/>
    </row>
    <row r="141" spans="1:34" ht="18" customHeight="1" x14ac:dyDescent="0.25">
      <c r="A141" s="16"/>
      <c r="B141" s="350" t="s">
        <v>480</v>
      </c>
      <c r="C141" s="17"/>
      <c r="D141" s="510"/>
      <c r="E141" s="510"/>
      <c r="F141" s="510"/>
      <c r="G141" s="510"/>
      <c r="H141" s="510"/>
      <c r="I141" s="510"/>
      <c r="J141" s="510"/>
      <c r="K141" s="19"/>
      <c r="L141" s="107"/>
      <c r="M141" s="173"/>
      <c r="N141" s="173"/>
      <c r="O141" s="173"/>
      <c r="P141" s="173"/>
      <c r="AH141" s="192"/>
    </row>
    <row r="142" spans="1:34" ht="18" customHeight="1" x14ac:dyDescent="0.25">
      <c r="A142" s="16"/>
      <c r="B142" s="335" t="s">
        <v>437</v>
      </c>
      <c r="C142" s="335"/>
      <c r="D142" s="506"/>
      <c r="E142" s="506"/>
      <c r="F142" s="506"/>
      <c r="G142" s="506"/>
      <c r="H142" s="506"/>
      <c r="I142" s="506"/>
      <c r="J142" s="506"/>
      <c r="K142" s="19"/>
      <c r="L142" s="107"/>
      <c r="AH142" s="192"/>
    </row>
    <row r="143" spans="1:34" ht="18" customHeight="1" x14ac:dyDescent="0.25">
      <c r="A143" s="16"/>
      <c r="B143" s="335" t="s">
        <v>438</v>
      </c>
      <c r="C143" s="335"/>
      <c r="D143" s="506"/>
      <c r="E143" s="506"/>
      <c r="F143" s="506"/>
      <c r="G143" s="506"/>
      <c r="H143" s="506"/>
      <c r="I143" s="506"/>
      <c r="J143" s="506"/>
      <c r="K143" s="19"/>
      <c r="L143" s="107"/>
      <c r="AH143" s="192"/>
    </row>
    <row r="144" spans="1:34" ht="18" customHeight="1" x14ac:dyDescent="0.25">
      <c r="A144" s="16"/>
      <c r="B144" s="335" t="s">
        <v>439</v>
      </c>
      <c r="C144" s="335"/>
      <c r="D144" s="507"/>
      <c r="E144" s="508"/>
      <c r="F144" s="508"/>
      <c r="G144" s="508"/>
      <c r="H144" s="508"/>
      <c r="I144" s="508"/>
      <c r="J144" s="509"/>
      <c r="K144" s="19"/>
      <c r="L144" s="107"/>
      <c r="AH144" s="192"/>
    </row>
    <row r="145" spans="1:41" ht="60" customHeight="1" x14ac:dyDescent="0.25">
      <c r="A145" s="16"/>
      <c r="B145" s="335" t="s">
        <v>440</v>
      </c>
      <c r="C145" s="335"/>
      <c r="D145" s="506"/>
      <c r="E145" s="506"/>
      <c r="F145" s="506"/>
      <c r="G145" s="506"/>
      <c r="H145" s="506"/>
      <c r="I145" s="506"/>
      <c r="J145" s="506"/>
      <c r="K145" s="19"/>
      <c r="L145" s="107"/>
      <c r="AH145" s="192"/>
    </row>
    <row r="146" spans="1:41" ht="9.9499999999999993" customHeight="1" x14ac:dyDescent="0.25">
      <c r="A146" s="16"/>
      <c r="B146" s="335"/>
      <c r="C146" s="335"/>
      <c r="D146" s="336"/>
      <c r="E146" s="336"/>
      <c r="F146" s="336"/>
      <c r="G146" s="336"/>
      <c r="H146" s="336"/>
      <c r="I146" s="336"/>
      <c r="J146" s="336"/>
      <c r="K146" s="19"/>
      <c r="L146" s="107"/>
      <c r="AH146" s="192"/>
    </row>
    <row r="147" spans="1:41" ht="18" customHeight="1" x14ac:dyDescent="0.25">
      <c r="A147" s="16"/>
      <c r="B147" s="341" t="s">
        <v>442</v>
      </c>
      <c r="C147" s="341"/>
      <c r="D147" s="498" t="s">
        <v>443</v>
      </c>
      <c r="E147" s="498"/>
      <c r="F147" s="498"/>
      <c r="G147" s="336"/>
      <c r="H147" s="343"/>
      <c r="I147" s="336"/>
      <c r="J147" s="351" t="s">
        <v>413</v>
      </c>
      <c r="K147" s="19"/>
      <c r="L147" s="107"/>
      <c r="Y147" s="192"/>
      <c r="Z147" s="192"/>
      <c r="AA147" s="192"/>
      <c r="AB147" s="98"/>
      <c r="AC147" s="98"/>
      <c r="AH147" s="192"/>
    </row>
    <row r="148" spans="1:41" ht="18" customHeight="1" x14ac:dyDescent="0.25">
      <c r="A148" s="16"/>
      <c r="B148" s="335" t="s">
        <v>444</v>
      </c>
      <c r="C148" s="344" t="s">
        <v>483</v>
      </c>
      <c r="D148" s="152"/>
      <c r="E148" s="340" t="s">
        <v>482</v>
      </c>
      <c r="F148" s="152"/>
      <c r="G148" s="336"/>
      <c r="H148" s="26"/>
      <c r="I148" s="336"/>
      <c r="J148" s="190">
        <f>ROUND(((F148-D148)/30.4),0)</f>
        <v>0</v>
      </c>
      <c r="K148" s="19"/>
      <c r="L148" s="107"/>
      <c r="P148" s="156"/>
      <c r="Q148" s="156"/>
      <c r="R148" s="157"/>
      <c r="S148" s="157"/>
      <c r="T148" s="157"/>
      <c r="U148" s="157"/>
      <c r="V148" s="157"/>
      <c r="W148" s="157"/>
      <c r="X148" s="157"/>
      <c r="Y148" s="157"/>
      <c r="Z148" s="157"/>
      <c r="AA148" s="157"/>
      <c r="AB148" s="158"/>
      <c r="AC148" s="158"/>
      <c r="AD148" s="157"/>
      <c r="AE148" s="157"/>
      <c r="AH148" s="192"/>
    </row>
    <row r="149" spans="1:41" ht="9.9499999999999993" customHeight="1" x14ac:dyDescent="0.25">
      <c r="A149" s="16"/>
      <c r="B149" s="335"/>
      <c r="C149" s="344"/>
      <c r="D149" s="99"/>
      <c r="E149" s="339"/>
      <c r="F149" s="99"/>
      <c r="G149" s="336"/>
      <c r="H149" s="26"/>
      <c r="I149" s="336"/>
      <c r="J149" s="188"/>
      <c r="K149" s="19"/>
      <c r="L149" s="107"/>
      <c r="P149" s="156"/>
      <c r="Q149" s="156"/>
      <c r="R149" s="157"/>
      <c r="S149" s="157"/>
      <c r="T149" s="157"/>
      <c r="U149" s="157"/>
      <c r="V149" s="157"/>
      <c r="W149" s="157"/>
      <c r="X149" s="157"/>
      <c r="Y149" s="157"/>
      <c r="Z149" s="157"/>
      <c r="AA149" s="157"/>
      <c r="AB149" s="158"/>
      <c r="AC149" s="158"/>
      <c r="AD149" s="157"/>
      <c r="AE149" s="157"/>
      <c r="AH149" s="192"/>
    </row>
    <row r="150" spans="1:41" ht="18" customHeight="1" x14ac:dyDescent="0.25">
      <c r="A150" s="16"/>
      <c r="B150" s="335" t="s">
        <v>445</v>
      </c>
      <c r="C150" s="344"/>
      <c r="D150" s="500" t="s">
        <v>484</v>
      </c>
      <c r="E150" s="501"/>
      <c r="F150" s="29"/>
      <c r="G150" s="336"/>
      <c r="H150" s="502" t="s">
        <v>1560</v>
      </c>
      <c r="I150" s="503"/>
      <c r="J150" s="29"/>
      <c r="K150" s="19"/>
      <c r="L150" s="107"/>
      <c r="P150" s="156"/>
      <c r="Q150" s="156"/>
      <c r="R150" s="160"/>
      <c r="S150" s="157"/>
      <c r="T150" s="157"/>
      <c r="U150" s="157"/>
      <c r="V150" s="157"/>
      <c r="W150" s="157"/>
      <c r="X150" s="157"/>
      <c r="Y150" s="157"/>
      <c r="Z150" s="157"/>
      <c r="AA150" s="157"/>
      <c r="AB150" s="158"/>
      <c r="AC150" s="158"/>
      <c r="AD150" s="157"/>
      <c r="AE150" s="157"/>
      <c r="AH150" s="192"/>
    </row>
    <row r="151" spans="1:41" ht="18" customHeight="1" x14ac:dyDescent="0.25">
      <c r="A151" s="16"/>
      <c r="B151" s="363" t="s">
        <v>1563</v>
      </c>
      <c r="C151" s="344"/>
      <c r="D151" s="500"/>
      <c r="E151" s="501"/>
      <c r="F151" s="29"/>
      <c r="G151" s="336"/>
      <c r="H151" s="504"/>
      <c r="I151" s="503"/>
      <c r="J151" s="29"/>
      <c r="K151" s="19"/>
      <c r="L151" s="107"/>
      <c r="P151" s="156"/>
      <c r="Q151" s="156"/>
      <c r="R151" s="159"/>
      <c r="S151" s="157"/>
      <c r="T151" s="157"/>
      <c r="U151" s="157"/>
      <c r="V151" s="157"/>
      <c r="W151" s="157"/>
      <c r="X151" s="157"/>
      <c r="Y151" s="157"/>
      <c r="Z151" s="157"/>
      <c r="AA151" s="157"/>
      <c r="AB151" s="158"/>
      <c r="AC151" s="158"/>
      <c r="AD151" s="157"/>
      <c r="AE151" s="157"/>
      <c r="AH151" s="192"/>
    </row>
    <row r="152" spans="1:41" ht="18" customHeight="1" x14ac:dyDescent="0.25">
      <c r="A152" s="16"/>
      <c r="B152" s="446" t="s">
        <v>447</v>
      </c>
      <c r="C152" s="446"/>
      <c r="D152" s="446"/>
      <c r="E152" s="446"/>
      <c r="F152" s="446"/>
      <c r="G152" s="446"/>
      <c r="H152" s="446"/>
      <c r="I152" s="449"/>
      <c r="J152" s="29"/>
      <c r="K152" s="19"/>
      <c r="L152" s="107"/>
      <c r="P152" s="156"/>
      <c r="Q152" s="156"/>
      <c r="R152" s="157"/>
      <c r="S152" s="157"/>
      <c r="T152" s="157"/>
      <c r="U152" s="157"/>
      <c r="V152" s="157"/>
      <c r="W152" s="157"/>
      <c r="X152" s="157"/>
      <c r="Y152" s="157"/>
      <c r="Z152" s="157"/>
      <c r="AA152" s="157"/>
      <c r="AB152" s="158"/>
      <c r="AC152" s="158"/>
      <c r="AD152" s="157"/>
      <c r="AE152" s="157"/>
      <c r="AH152" s="192"/>
    </row>
    <row r="153" spans="1:41" ht="9.9499999999999993" customHeight="1" x14ac:dyDescent="0.25">
      <c r="A153" s="16"/>
      <c r="B153" s="344"/>
      <c r="C153" s="344"/>
      <c r="D153" s="344"/>
      <c r="E153" s="344"/>
      <c r="F153" s="344"/>
      <c r="G153" s="344"/>
      <c r="H153" s="344"/>
      <c r="I153" s="344"/>
      <c r="J153" s="34"/>
      <c r="K153" s="19"/>
      <c r="L153" s="107"/>
      <c r="Y153" s="192"/>
      <c r="Z153" s="192"/>
      <c r="AA153" s="192"/>
      <c r="AB153" s="98"/>
      <c r="AC153" s="98"/>
      <c r="AH153" s="192"/>
    </row>
    <row r="154" spans="1:41" ht="18" customHeight="1" x14ac:dyDescent="0.25">
      <c r="A154" s="16"/>
      <c r="B154" s="446" t="s">
        <v>1570</v>
      </c>
      <c r="C154" s="446"/>
      <c r="D154" s="446"/>
      <c r="E154" s="446"/>
      <c r="F154" s="446"/>
      <c r="G154" s="446"/>
      <c r="H154" s="446"/>
      <c r="I154" s="449"/>
      <c r="J154" s="29"/>
      <c r="K154" s="19"/>
      <c r="L154" s="107"/>
      <c r="M154" s="424" t="s">
        <v>19</v>
      </c>
      <c r="N154" s="424"/>
      <c r="O154" s="424"/>
      <c r="P154" s="424"/>
      <c r="Q154" s="424"/>
      <c r="R154" s="424"/>
      <c r="S154" s="488" t="s">
        <v>61</v>
      </c>
      <c r="T154" s="488"/>
      <c r="U154" s="488"/>
      <c r="V154" s="488"/>
      <c r="W154" s="488"/>
      <c r="X154" s="488"/>
      <c r="Y154" s="489" t="s">
        <v>58</v>
      </c>
      <c r="Z154" s="490"/>
      <c r="AA154" s="490"/>
      <c r="AB154" s="490"/>
      <c r="AC154" s="490"/>
      <c r="AD154" s="491"/>
      <c r="AE154" s="165"/>
      <c r="AF154" s="424" t="s">
        <v>60</v>
      </c>
      <c r="AG154" s="424"/>
      <c r="AH154" s="424"/>
      <c r="AI154" s="192"/>
      <c r="AJ154" s="489" t="s">
        <v>4</v>
      </c>
      <c r="AK154" s="491"/>
      <c r="AM154" s="518" t="s">
        <v>280</v>
      </c>
      <c r="AN154" s="294"/>
      <c r="AO154" s="518" t="s">
        <v>281</v>
      </c>
    </row>
    <row r="155" spans="1:41" ht="18" customHeight="1" x14ac:dyDescent="0.25">
      <c r="A155" s="16"/>
      <c r="B155" s="446" t="s">
        <v>448</v>
      </c>
      <c r="C155" s="446"/>
      <c r="D155" s="446"/>
      <c r="E155" s="446"/>
      <c r="F155" s="446"/>
      <c r="G155" s="446"/>
      <c r="H155" s="446"/>
      <c r="I155" s="449"/>
      <c r="J155" s="29"/>
      <c r="K155" s="19"/>
      <c r="L155" s="107"/>
      <c r="M155" s="494" t="s">
        <v>9</v>
      </c>
      <c r="N155" s="496"/>
      <c r="O155" s="494" t="s">
        <v>8</v>
      </c>
      <c r="P155" s="496"/>
      <c r="Q155" s="489" t="s">
        <v>7</v>
      </c>
      <c r="R155" s="491"/>
      <c r="S155" s="489" t="s">
        <v>9</v>
      </c>
      <c r="T155" s="491"/>
      <c r="U155" s="489" t="s">
        <v>8</v>
      </c>
      <c r="V155" s="491"/>
      <c r="W155" s="489" t="s">
        <v>7</v>
      </c>
      <c r="X155" s="491"/>
      <c r="Y155" s="489" t="s">
        <v>9</v>
      </c>
      <c r="Z155" s="491"/>
      <c r="AA155" s="492" t="s">
        <v>8</v>
      </c>
      <c r="AB155" s="493"/>
      <c r="AC155" s="489" t="s">
        <v>7</v>
      </c>
      <c r="AD155" s="491"/>
      <c r="AE155" s="165"/>
      <c r="AF155" s="199" t="s">
        <v>9</v>
      </c>
      <c r="AG155" s="199" t="s">
        <v>8</v>
      </c>
      <c r="AH155" s="199" t="s">
        <v>7</v>
      </c>
      <c r="AI155" s="192"/>
      <c r="AJ155" s="282" t="s">
        <v>9</v>
      </c>
      <c r="AK155" s="282" t="s">
        <v>8</v>
      </c>
      <c r="AM155" s="519"/>
      <c r="AN155" s="294"/>
      <c r="AO155" s="519"/>
    </row>
    <row r="156" spans="1:41" ht="9.9499999999999993" customHeight="1" x14ac:dyDescent="0.25">
      <c r="A156" s="16"/>
      <c r="B156" s="18"/>
      <c r="C156" s="18"/>
      <c r="D156" s="18"/>
      <c r="E156" s="18"/>
      <c r="F156" s="18"/>
      <c r="G156" s="18"/>
      <c r="H156" s="18"/>
      <c r="I156" s="18"/>
      <c r="J156" s="18"/>
      <c r="K156" s="19"/>
      <c r="L156" s="107"/>
      <c r="S156" s="192"/>
      <c r="T156" s="192"/>
      <c r="U156" s="192"/>
      <c r="V156" s="192"/>
      <c r="W156" s="192"/>
      <c r="X156" s="192"/>
      <c r="Y156" s="192"/>
      <c r="Z156" s="192"/>
      <c r="AA156" s="192"/>
      <c r="AB156" s="162"/>
      <c r="AC156" s="162"/>
      <c r="AD156" s="192"/>
      <c r="AE156" s="207"/>
      <c r="AH156" s="192"/>
      <c r="AI156" s="192"/>
      <c r="AJ156" s="286"/>
      <c r="AK156" s="286"/>
      <c r="AM156" s="294"/>
      <c r="AN156" s="294"/>
      <c r="AO156" s="294"/>
    </row>
    <row r="157" spans="1:41" ht="18" customHeight="1" x14ac:dyDescent="0.25">
      <c r="A157" s="16"/>
      <c r="B157" s="341" t="s">
        <v>449</v>
      </c>
      <c r="C157" s="341"/>
      <c r="D157" s="498" t="s">
        <v>443</v>
      </c>
      <c r="E157" s="498"/>
      <c r="F157" s="498"/>
      <c r="G157" s="18"/>
      <c r="H157" s="28" t="s">
        <v>450</v>
      </c>
      <c r="I157" s="18"/>
      <c r="J157" s="25" t="s">
        <v>451</v>
      </c>
      <c r="K157" s="19"/>
      <c r="L157" s="107"/>
      <c r="M157" s="511">
        <f>IF(F150&gt;=F151,F150,F151)</f>
        <v>0</v>
      </c>
      <c r="N157" s="512"/>
      <c r="O157" s="512"/>
      <c r="P157" s="512"/>
      <c r="Q157" s="512"/>
      <c r="R157" s="513"/>
      <c r="S157" s="163"/>
      <c r="T157" s="163"/>
      <c r="U157" s="163"/>
      <c r="V157" s="163"/>
      <c r="W157" s="163"/>
      <c r="X157" s="163"/>
      <c r="Y157" s="37"/>
      <c r="Z157" s="37"/>
      <c r="AA157" s="37"/>
      <c r="AB157" s="164"/>
      <c r="AC157" s="164"/>
      <c r="AD157" s="37"/>
      <c r="AE157" s="207"/>
      <c r="AH157" s="192"/>
      <c r="AI157" s="192"/>
      <c r="AJ157" s="169"/>
      <c r="AK157" s="169"/>
      <c r="AM157" s="294"/>
      <c r="AN157" s="294"/>
      <c r="AO157" s="294"/>
    </row>
    <row r="158" spans="1:41" ht="18" customHeight="1" x14ac:dyDescent="0.25">
      <c r="A158" s="16"/>
      <c r="B158" s="342"/>
      <c r="C158" s="344" t="s">
        <v>446</v>
      </c>
      <c r="D158" s="152"/>
      <c r="E158" s="344" t="s">
        <v>482</v>
      </c>
      <c r="F158" s="152"/>
      <c r="G158" s="340"/>
      <c r="H158" s="29"/>
      <c r="I158" s="198"/>
      <c r="J158" s="190" t="str">
        <f>IFERROR(ROUND(H158/((F158-D158)/30.4),0),"")</f>
        <v/>
      </c>
      <c r="K158" s="19"/>
      <c r="L158" s="107"/>
      <c r="M158" s="161">
        <f>((($M157-$M$432)/($M$431-$M$432))*0.5+1)</f>
        <v>-0.25</v>
      </c>
      <c r="N158" s="167">
        <f>IF($M158&gt;1.5,1.5,IF($M158&lt;0.5,0,$M158))</f>
        <v>0</v>
      </c>
      <c r="O158" s="161">
        <f>((($M157-$O$432)/($O$431-$O$432))*0.5+1)</f>
        <v>-0.75</v>
      </c>
      <c r="P158" s="167">
        <f>IF($O158&gt;1.5,1.5,IF($O158&lt;0.5,0,$O158))</f>
        <v>0</v>
      </c>
      <c r="Q158" s="161">
        <f>((($M157-$Q$432)/($Q$431-$Q$432))*0.5+1)</f>
        <v>-0.5</v>
      </c>
      <c r="R158" s="167">
        <f>IF($Q158&gt;1.5,1.5,IF($Q158&lt;0.5,0,$Q158))</f>
        <v>0</v>
      </c>
      <c r="S158" s="161">
        <f>((($H158-$S$432)/($S$431-$S$432))*0.5+1)</f>
        <v>-1</v>
      </c>
      <c r="T158" s="167">
        <f>IF($S158&gt;1.5,1.5,IF($S158&lt;0.5,0,$S158))</f>
        <v>0</v>
      </c>
      <c r="U158" s="161">
        <f>((($H158-$U$432)/($U$431-$U$432))*0.5+1)</f>
        <v>-0.75</v>
      </c>
      <c r="V158" s="167">
        <f>IF($U158&gt;1.5,1.5,IF($U158&lt;0.5,0,$U158))</f>
        <v>0</v>
      </c>
      <c r="W158" s="161">
        <f>((($H158-$W$432)/($W$431-$W$432))*0.5+1)</f>
        <v>-1.4</v>
      </c>
      <c r="X158" s="167">
        <f>IF($W158&gt;1.5,1.5,IF($W158&lt;0.5,0,$W158))</f>
        <v>0</v>
      </c>
      <c r="Y158" s="161">
        <f>((($J152-$Y$432)/($Y$431-$Y$432))*0.5+1)</f>
        <v>-0.25</v>
      </c>
      <c r="Z158" s="167">
        <f>IF($Y158&gt;1.5,1.5,IF($Y158&lt;0.5,0,$Y158))</f>
        <v>0</v>
      </c>
      <c r="AA158" s="161">
        <f>((($J152-$AA$432)/($AA$431-$AA$432))*0.5+1)</f>
        <v>0</v>
      </c>
      <c r="AB158" s="167">
        <f>IF($AA158&gt;1.5,1.5,IF($AA158&lt;0.5,0,$AA158))</f>
        <v>0</v>
      </c>
      <c r="AC158" s="161">
        <f>((($J152-$AC$432)/($AC$431-$AC$432))*0.5+1)</f>
        <v>0</v>
      </c>
      <c r="AD158" s="167">
        <f>IF($AC158&gt;1.5,1.5,IF($AC158&lt;0.5,0,$AC158))</f>
        <v>0</v>
      </c>
      <c r="AE158" s="166"/>
      <c r="AF158" s="168">
        <f>IF(AND($AJ158=1,PRODUCT(N158,T158,Z158)&gt;=1,$J162&gt;=$AG$432),1,0)</f>
        <v>0</v>
      </c>
      <c r="AG158" s="168">
        <f>IF(AND($AK158=1,PRODUCT(P158,V158,AB158)&gt;=1,$J162&gt;=$AG$431),1,0)</f>
        <v>0</v>
      </c>
      <c r="AH158" s="168">
        <f>IF(AND($B158="Project Manager",PRODUCT(R158,X158,AD158)&gt;=1,$J162&gt;=$AG$430),1,0)</f>
        <v>0</v>
      </c>
      <c r="AI158" s="192"/>
      <c r="AJ158" s="284">
        <f>IF(OR($B158="Project Manager",$B158="Co-Project Manager",$B158="Sub-Project Manager",$B158="Deputy Project Manager"),1,0)</f>
        <v>0</v>
      </c>
      <c r="AK158" s="284">
        <f>IF(OR($B158="Project Manager",$B158="Co-Project Manager",$B158="Sub-Project Manager"),1,0)</f>
        <v>0</v>
      </c>
      <c r="AM158" s="295">
        <f>IF(AND(F151&gt;=M$437,H158&gt;=O$437,J152&gt;=Q$437,AO158&gt;=S$437,J162&gt;=U$437),1,0)</f>
        <v>0</v>
      </c>
      <c r="AN158" s="294"/>
      <c r="AO158" s="297">
        <f>IF(F158="",0,DATEDIF(D158,F158,"m")+1)</f>
        <v>0</v>
      </c>
    </row>
    <row r="159" spans="1:41" ht="18" customHeight="1" x14ac:dyDescent="0.25">
      <c r="A159" s="16"/>
      <c r="B159" s="342"/>
      <c r="C159" s="344" t="s">
        <v>446</v>
      </c>
      <c r="D159" s="152"/>
      <c r="E159" s="344" t="s">
        <v>482</v>
      </c>
      <c r="F159" s="152"/>
      <c r="G159" s="340"/>
      <c r="H159" s="29"/>
      <c r="I159" s="198"/>
      <c r="J159" s="190" t="str">
        <f t="shared" ref="J159:J160" si="30">IFERROR(ROUND(H159/((F159-D159)/30.4),0),"")</f>
        <v/>
      </c>
      <c r="K159" s="19"/>
      <c r="L159" s="107"/>
      <c r="M159" s="161">
        <f>((($M157-$M$432)/($M$431-$M$432))*0.5+1)</f>
        <v>-0.25</v>
      </c>
      <c r="N159" s="167">
        <f t="shared" ref="N159:N160" si="31">IF($M159&gt;1.5,1.5,IF($M159&lt;0.5,0,$M159))</f>
        <v>0</v>
      </c>
      <c r="O159" s="161">
        <f>((($M157-$O$432)/($O$431-$O$432))*0.5+1)</f>
        <v>-0.75</v>
      </c>
      <c r="P159" s="167">
        <f t="shared" ref="P159:P160" si="32">IF($O159&gt;1.5,1.5,IF($O159&lt;0.5,0,$O159))</f>
        <v>0</v>
      </c>
      <c r="Q159" s="161">
        <f>((($M157-$Q$432)/($Q$431-$Q$432))*0.5+1)</f>
        <v>-0.5</v>
      </c>
      <c r="R159" s="167">
        <f t="shared" ref="R159:R160" si="33">IF($Q159&gt;1.5,1.5,IF($Q159&lt;0.5,0,$Q159))</f>
        <v>0</v>
      </c>
      <c r="S159" s="161">
        <f>((($H159-$S$432)/($S$431-$S$432))*0.5+1)</f>
        <v>-1</v>
      </c>
      <c r="T159" s="167">
        <f t="shared" ref="T159:T160" si="34">IF($S159&gt;1.5,1.5,IF($S159&lt;0.5,0,$S159))</f>
        <v>0</v>
      </c>
      <c r="U159" s="161">
        <f>((($H159-$U$432)/($U$431-$U$432))*0.5+1)</f>
        <v>-0.75</v>
      </c>
      <c r="V159" s="167">
        <f t="shared" ref="V159:V160" si="35">IF($U159&gt;1.5,1.5,IF($U159&lt;0.5,0,$U159))</f>
        <v>0</v>
      </c>
      <c r="W159" s="161">
        <f>((($H159-$W$432)/($W$431-$W$432))*0.5+1)</f>
        <v>-1.4</v>
      </c>
      <c r="X159" s="167">
        <f t="shared" ref="X159:X160" si="36">IF($W159&gt;1.5,1.5,IF($W159&lt;0.5,0,$W159))</f>
        <v>0</v>
      </c>
      <c r="Y159" s="161">
        <f>((($J152-$Y$432)/($Y$431-$Y$432))*0.5+1)</f>
        <v>-0.25</v>
      </c>
      <c r="Z159" s="167">
        <f t="shared" ref="Z159:Z160" si="37">IF($Y159&gt;1.5,1.5,IF($Y159&lt;0.5,0,$Y159))</f>
        <v>0</v>
      </c>
      <c r="AA159" s="161">
        <f>((($J152-$AA$432)/($AA$431-$AA$432))*0.5+1)</f>
        <v>0</v>
      </c>
      <c r="AB159" s="167">
        <f t="shared" ref="AB159:AB160" si="38">IF($AA159&gt;1.5,1.5,IF($AA159&lt;0.5,0,$AA159))</f>
        <v>0</v>
      </c>
      <c r="AC159" s="161">
        <f>((($J152-$AC$432)/($AC$431-$AC$432))*0.5+1)</f>
        <v>0</v>
      </c>
      <c r="AD159" s="167">
        <f t="shared" ref="AD159:AD160" si="39">IF($AC159&gt;1.5,1.5,IF($AC159&lt;0.5,0,$AC159))</f>
        <v>0</v>
      </c>
      <c r="AE159" s="166"/>
      <c r="AF159" s="168">
        <f>IF(AND($AJ159=1,PRODUCT(N159,T159,Z159)&gt;=1,$J162&gt;=$AG$432),1,0)</f>
        <v>0</v>
      </c>
      <c r="AG159" s="168">
        <f>IF(AND($AK159=1,PRODUCT(P159,V159,AB159)&gt;=1,$J162&gt;=$AG$431),1,0)</f>
        <v>0</v>
      </c>
      <c r="AH159" s="168">
        <f>IF(AND($B159="Project Manager",PRODUCT(R159,X159,AD159)&gt;=1,$J162&gt;=$AG$430),1,0)</f>
        <v>0</v>
      </c>
      <c r="AI159" s="192"/>
      <c r="AJ159" s="284">
        <f>IF(OR($B159="Project Manager",$B159="Co-Project Manager",$B159="Sub-Project Manager",$B159="Deputy Project Manager"),1,0)</f>
        <v>0</v>
      </c>
      <c r="AK159" s="284">
        <f>IF(OR($B159="Project Manager",$B159="Co-Project Manager",$B159="Sub-Project Manager"),1,0)</f>
        <v>0</v>
      </c>
      <c r="AM159" s="295">
        <f>IF(AND(F151&gt;=M$437,H159&gt;=O$437,J152&gt;=Q$437,AO159&gt;=S$437,J162&gt;=U$437),1,0)</f>
        <v>0</v>
      </c>
      <c r="AN159" s="294"/>
      <c r="AO159" s="297">
        <f>IF(F159="",0,DATEDIF(D159,F159,"m")+1)</f>
        <v>0</v>
      </c>
    </row>
    <row r="160" spans="1:41" ht="18" customHeight="1" x14ac:dyDescent="0.25">
      <c r="A160" s="16"/>
      <c r="B160" s="342"/>
      <c r="C160" s="344" t="s">
        <v>446</v>
      </c>
      <c r="D160" s="152"/>
      <c r="E160" s="344" t="s">
        <v>482</v>
      </c>
      <c r="F160" s="152"/>
      <c r="G160" s="340"/>
      <c r="H160" s="29"/>
      <c r="I160" s="198"/>
      <c r="J160" s="190" t="str">
        <f t="shared" si="30"/>
        <v/>
      </c>
      <c r="K160" s="19"/>
      <c r="L160" s="107"/>
      <c r="M160" s="161">
        <f>((($M157-$M$432)/($M$431-$M$432))*0.5+1)</f>
        <v>-0.25</v>
      </c>
      <c r="N160" s="167">
        <f t="shared" si="31"/>
        <v>0</v>
      </c>
      <c r="O160" s="161">
        <f>((($M157-$O$432)/($O$431-$O$432))*0.5+1)</f>
        <v>-0.75</v>
      </c>
      <c r="P160" s="167">
        <f t="shared" si="32"/>
        <v>0</v>
      </c>
      <c r="Q160" s="161">
        <f>((($M157-$Q$432)/($Q$431-$Q$432))*0.5+1)</f>
        <v>-0.5</v>
      </c>
      <c r="R160" s="167">
        <f t="shared" si="33"/>
        <v>0</v>
      </c>
      <c r="S160" s="161">
        <f>((($H160-$S$432)/($S$431-$S$432))*0.5+1)</f>
        <v>-1</v>
      </c>
      <c r="T160" s="167">
        <f t="shared" si="34"/>
        <v>0</v>
      </c>
      <c r="U160" s="161">
        <f>((($H160-$U$432)/($U$431-$U$432))*0.5+1)</f>
        <v>-0.75</v>
      </c>
      <c r="V160" s="167">
        <f t="shared" si="35"/>
        <v>0</v>
      </c>
      <c r="W160" s="161">
        <f>((($H160-$W$432)/($W$431-$W$432))*0.5+1)</f>
        <v>-1.4</v>
      </c>
      <c r="X160" s="167">
        <f t="shared" si="36"/>
        <v>0</v>
      </c>
      <c r="Y160" s="161">
        <f>((($J152-$Y$432)/($Y$431-$Y$432))*0.5+1)</f>
        <v>-0.25</v>
      </c>
      <c r="Z160" s="167">
        <f t="shared" si="37"/>
        <v>0</v>
      </c>
      <c r="AA160" s="161">
        <f>((($J152-$AA$432)/($AA$431-$AA$432))*0.5+1)</f>
        <v>0</v>
      </c>
      <c r="AB160" s="167">
        <f t="shared" si="38"/>
        <v>0</v>
      </c>
      <c r="AC160" s="161">
        <f>((($J152-$AC$432)/($AC$431-$AC$432))*0.5+1)</f>
        <v>0</v>
      </c>
      <c r="AD160" s="167">
        <f t="shared" si="39"/>
        <v>0</v>
      </c>
      <c r="AE160" s="166"/>
      <c r="AF160" s="168">
        <f>IF(AND($AJ160=1,PRODUCT(N160,T160,Z160)&gt;=1,$J162&gt;=$AG$432),1,0)</f>
        <v>0</v>
      </c>
      <c r="AG160" s="168">
        <f>IF(AND($AK160=1,PRODUCT(P160,V160,AB160)&gt;=1,$J162&gt;=$AG$431),1,0)</f>
        <v>0</v>
      </c>
      <c r="AH160" s="168">
        <f>IF(AND($B160="Project Manager",PRODUCT(R160,X160,AD160)&gt;=1,$J162&gt;=$AG$430),1,0)</f>
        <v>0</v>
      </c>
      <c r="AI160" s="192"/>
      <c r="AJ160" s="284">
        <f>IF(OR($B160="Project Manager",$B160="Co-Project Manager",$B160="Sub-Project Manager",$B160="Deputy Project Manager"),1,0)</f>
        <v>0</v>
      </c>
      <c r="AK160" s="284">
        <f>IF(OR($B160="Project Manager",$B160="Co-Project Manager",$B160="Sub-Project Manager"),1,0)</f>
        <v>0</v>
      </c>
      <c r="AM160" s="295">
        <f>IF(AND(F151&gt;=M$437,H160&gt;=O$437,J152&gt;=Q$437,AO160&gt;=S$437,J162&gt;=U$437),1,0)</f>
        <v>0</v>
      </c>
      <c r="AN160" s="294"/>
      <c r="AO160" s="297">
        <f>IF(F160="",0,DATEDIF(D160,F160,"m")+1)</f>
        <v>0</v>
      </c>
    </row>
    <row r="161" spans="1:34" ht="9.9499999999999993" customHeight="1" x14ac:dyDescent="0.25">
      <c r="A161" s="16"/>
      <c r="B161" s="335"/>
      <c r="C161" s="335"/>
      <c r="D161" s="337"/>
      <c r="E161" s="336"/>
      <c r="F161" s="336"/>
      <c r="G161" s="336"/>
      <c r="H161" s="336"/>
      <c r="I161" s="336"/>
      <c r="J161" s="188"/>
      <c r="K161" s="19"/>
      <c r="L161" s="107"/>
      <c r="Y161" s="192"/>
      <c r="Z161" s="192"/>
      <c r="AA161" s="192"/>
      <c r="AB161" s="98"/>
      <c r="AC161" s="98"/>
      <c r="AH161" s="192"/>
    </row>
    <row r="162" spans="1:34" ht="18" customHeight="1" x14ac:dyDescent="0.25">
      <c r="A162" s="16"/>
      <c r="B162" s="425" t="s">
        <v>462</v>
      </c>
      <c r="C162" s="425"/>
      <c r="D162" s="425"/>
      <c r="E162" s="425"/>
      <c r="F162" s="425"/>
      <c r="G162" s="425"/>
      <c r="H162" s="425"/>
      <c r="I162" s="336"/>
      <c r="J162" s="190">
        <f>SUM(J163:J172)</f>
        <v>0</v>
      </c>
      <c r="K162" s="19"/>
      <c r="L162" s="107"/>
      <c r="M162" s="173"/>
      <c r="Y162" s="192"/>
      <c r="Z162" s="192"/>
      <c r="AA162" s="192"/>
      <c r="AB162" s="98"/>
      <c r="AC162" s="98"/>
      <c r="AH162" s="192"/>
    </row>
    <row r="163" spans="1:34" ht="18" customHeight="1" x14ac:dyDescent="0.25">
      <c r="A163" s="16"/>
      <c r="B163" s="446" t="s">
        <v>452</v>
      </c>
      <c r="C163" s="446"/>
      <c r="D163" s="446"/>
      <c r="E163" s="446"/>
      <c r="F163" s="446"/>
      <c r="G163" s="446"/>
      <c r="H163" s="446"/>
      <c r="I163" s="336"/>
      <c r="J163" s="29"/>
      <c r="K163" s="19"/>
      <c r="L163" s="107"/>
      <c r="Y163" s="192"/>
      <c r="Z163" s="192"/>
      <c r="AA163" s="192"/>
      <c r="AB163" s="98"/>
      <c r="AC163" s="98"/>
      <c r="AH163" s="192"/>
    </row>
    <row r="164" spans="1:34" ht="18" customHeight="1" x14ac:dyDescent="0.25">
      <c r="A164" s="16"/>
      <c r="B164" s="446" t="s">
        <v>453</v>
      </c>
      <c r="C164" s="446"/>
      <c r="D164" s="446"/>
      <c r="E164" s="446"/>
      <c r="F164" s="446"/>
      <c r="G164" s="446"/>
      <c r="H164" s="446"/>
      <c r="I164" s="336"/>
      <c r="J164" s="29"/>
      <c r="K164" s="19"/>
      <c r="L164" s="107"/>
      <c r="Y164" s="192"/>
      <c r="Z164" s="192"/>
      <c r="AA164" s="192"/>
      <c r="AB164" s="98"/>
      <c r="AC164" s="98"/>
      <c r="AH164" s="192"/>
    </row>
    <row r="165" spans="1:34" ht="18" customHeight="1" x14ac:dyDescent="0.25">
      <c r="A165" s="16"/>
      <c r="B165" s="446" t="s">
        <v>454</v>
      </c>
      <c r="C165" s="446"/>
      <c r="D165" s="446"/>
      <c r="E165" s="446"/>
      <c r="F165" s="446"/>
      <c r="G165" s="446"/>
      <c r="H165" s="446"/>
      <c r="I165" s="336"/>
      <c r="J165" s="29"/>
      <c r="K165" s="19"/>
      <c r="L165" s="107"/>
      <c r="Y165" s="192"/>
      <c r="Z165" s="192"/>
      <c r="AA165" s="192"/>
      <c r="AB165" s="98"/>
      <c r="AC165" s="98"/>
      <c r="AH165" s="192"/>
    </row>
    <row r="166" spans="1:34" ht="18" customHeight="1" x14ac:dyDescent="0.25">
      <c r="A166" s="16"/>
      <c r="B166" s="446" t="s">
        <v>455</v>
      </c>
      <c r="C166" s="446"/>
      <c r="D166" s="446"/>
      <c r="E166" s="446"/>
      <c r="F166" s="446"/>
      <c r="G166" s="446"/>
      <c r="H166" s="446"/>
      <c r="I166" s="336"/>
      <c r="J166" s="29"/>
      <c r="K166" s="19"/>
      <c r="L166" s="107"/>
      <c r="Y166" s="192"/>
      <c r="Z166" s="192"/>
      <c r="AA166" s="192"/>
      <c r="AB166" s="98"/>
      <c r="AC166" s="98"/>
      <c r="AH166" s="192"/>
    </row>
    <row r="167" spans="1:34" ht="18" customHeight="1" x14ac:dyDescent="0.25">
      <c r="A167" s="16"/>
      <c r="B167" s="446" t="s">
        <v>456</v>
      </c>
      <c r="C167" s="446"/>
      <c r="D167" s="446"/>
      <c r="E167" s="446"/>
      <c r="F167" s="446"/>
      <c r="G167" s="446"/>
      <c r="H167" s="446"/>
      <c r="I167" s="336"/>
      <c r="J167" s="29"/>
      <c r="K167" s="19"/>
      <c r="L167" s="107"/>
      <c r="Y167" s="192"/>
      <c r="Z167" s="192"/>
      <c r="AA167" s="192"/>
      <c r="AB167" s="98"/>
      <c r="AC167" s="98"/>
      <c r="AH167" s="192"/>
    </row>
    <row r="168" spans="1:34" ht="18" customHeight="1" x14ac:dyDescent="0.25">
      <c r="A168" s="16"/>
      <c r="B168" s="446" t="s">
        <v>457</v>
      </c>
      <c r="C168" s="446"/>
      <c r="D168" s="446"/>
      <c r="E168" s="446"/>
      <c r="F168" s="446"/>
      <c r="G168" s="446"/>
      <c r="H168" s="446"/>
      <c r="I168" s="336"/>
      <c r="J168" s="29"/>
      <c r="K168" s="19"/>
      <c r="L168" s="107"/>
      <c r="Y168" s="192"/>
      <c r="Z168" s="192"/>
      <c r="AA168" s="192"/>
      <c r="AB168" s="98"/>
      <c r="AC168" s="98"/>
      <c r="AH168" s="192"/>
    </row>
    <row r="169" spans="1:34" ht="18" customHeight="1" x14ac:dyDescent="0.25">
      <c r="A169" s="16"/>
      <c r="B169" s="446" t="s">
        <v>458</v>
      </c>
      <c r="C169" s="446"/>
      <c r="D169" s="446"/>
      <c r="E169" s="446"/>
      <c r="F169" s="446"/>
      <c r="G169" s="446"/>
      <c r="H169" s="446"/>
      <c r="I169" s="336"/>
      <c r="J169" s="29"/>
      <c r="K169" s="19"/>
      <c r="L169" s="107"/>
      <c r="Y169" s="192"/>
      <c r="Z169" s="192"/>
      <c r="AA169" s="192"/>
      <c r="AB169" s="98"/>
      <c r="AC169" s="98"/>
      <c r="AH169" s="192"/>
    </row>
    <row r="170" spans="1:34" ht="18" customHeight="1" x14ac:dyDescent="0.25">
      <c r="A170" s="16"/>
      <c r="B170" s="446" t="s">
        <v>459</v>
      </c>
      <c r="C170" s="446"/>
      <c r="D170" s="446"/>
      <c r="E170" s="446"/>
      <c r="F170" s="446"/>
      <c r="G170" s="446"/>
      <c r="H170" s="446"/>
      <c r="I170" s="336"/>
      <c r="J170" s="29"/>
      <c r="K170" s="19"/>
      <c r="L170" s="107"/>
      <c r="Y170" s="192"/>
      <c r="Z170" s="192"/>
      <c r="AA170" s="192"/>
      <c r="AB170" s="98"/>
      <c r="AC170" s="98"/>
      <c r="AH170" s="192"/>
    </row>
    <row r="171" spans="1:34" ht="18" customHeight="1" x14ac:dyDescent="0.25">
      <c r="A171" s="16"/>
      <c r="B171" s="446" t="s">
        <v>460</v>
      </c>
      <c r="C171" s="446"/>
      <c r="D171" s="446"/>
      <c r="E171" s="446"/>
      <c r="F171" s="446"/>
      <c r="G171" s="446"/>
      <c r="H171" s="446"/>
      <c r="I171" s="336"/>
      <c r="J171" s="29"/>
      <c r="K171" s="19"/>
      <c r="L171" s="107"/>
      <c r="Y171" s="192"/>
      <c r="Z171" s="192"/>
      <c r="AA171" s="192"/>
      <c r="AB171" s="98"/>
      <c r="AC171" s="98"/>
      <c r="AH171" s="192"/>
    </row>
    <row r="172" spans="1:34" ht="18" customHeight="1" x14ac:dyDescent="0.25">
      <c r="A172" s="16"/>
      <c r="B172" s="446" t="s">
        <v>461</v>
      </c>
      <c r="C172" s="446"/>
      <c r="D172" s="446"/>
      <c r="E172" s="446"/>
      <c r="F172" s="446"/>
      <c r="G172" s="446"/>
      <c r="H172" s="446"/>
      <c r="I172" s="336"/>
      <c r="J172" s="29"/>
      <c r="K172" s="19"/>
      <c r="L172" s="107"/>
      <c r="Y172" s="192"/>
      <c r="Z172" s="192"/>
      <c r="AA172" s="192"/>
      <c r="AB172" s="98"/>
      <c r="AC172" s="98"/>
      <c r="AH172" s="192"/>
    </row>
    <row r="173" spans="1:34" ht="9.9499999999999993" customHeight="1" x14ac:dyDescent="0.25">
      <c r="A173" s="16"/>
      <c r="B173" s="191"/>
      <c r="C173" s="191"/>
      <c r="D173" s="188"/>
      <c r="E173" s="188"/>
      <c r="F173" s="188"/>
      <c r="G173" s="188"/>
      <c r="H173" s="188"/>
      <c r="I173" s="188"/>
      <c r="J173" s="188"/>
      <c r="K173" s="19"/>
      <c r="L173" s="107"/>
      <c r="Y173" s="192"/>
      <c r="Z173" s="192"/>
      <c r="AA173" s="192"/>
      <c r="AB173" s="98"/>
      <c r="AC173" s="98"/>
      <c r="AH173" s="192"/>
    </row>
    <row r="174" spans="1:34" ht="18" customHeight="1" x14ac:dyDescent="0.25">
      <c r="A174" s="16"/>
      <c r="B174" s="341" t="s">
        <v>470</v>
      </c>
      <c r="C174" s="17"/>
      <c r="D174" s="188"/>
      <c r="E174" s="188"/>
      <c r="F174" s="188"/>
      <c r="G174" s="188"/>
      <c r="H174" s="188"/>
      <c r="I174" s="188"/>
      <c r="J174" s="188"/>
      <c r="K174" s="19"/>
      <c r="L174" s="107"/>
      <c r="Y174" s="192"/>
      <c r="Z174" s="192"/>
      <c r="AA174" s="192"/>
      <c r="AB174" s="98"/>
      <c r="AC174" s="98"/>
      <c r="AH174" s="192"/>
    </row>
    <row r="175" spans="1:34" ht="18" customHeight="1" x14ac:dyDescent="0.25">
      <c r="A175" s="16"/>
      <c r="B175" s="335" t="s">
        <v>471</v>
      </c>
      <c r="C175" s="191"/>
      <c r="D175" s="430"/>
      <c r="E175" s="430"/>
      <c r="F175" s="430"/>
      <c r="G175" s="430"/>
      <c r="H175" s="430"/>
      <c r="I175" s="430"/>
      <c r="J175" s="430"/>
      <c r="K175" s="19"/>
      <c r="L175" s="107"/>
      <c r="Y175" s="192"/>
      <c r="Z175" s="192"/>
      <c r="AA175" s="192"/>
      <c r="AB175" s="98"/>
      <c r="AC175" s="98"/>
      <c r="AH175" s="192"/>
    </row>
    <row r="176" spans="1:34" ht="18" customHeight="1" x14ac:dyDescent="0.25">
      <c r="A176" s="16"/>
      <c r="B176" s="335" t="s">
        <v>472</v>
      </c>
      <c r="C176" s="191"/>
      <c r="D176" s="430"/>
      <c r="E176" s="430"/>
      <c r="F176" s="430"/>
      <c r="G176" s="430"/>
      <c r="H176" s="430"/>
      <c r="I176" s="430"/>
      <c r="J176" s="430"/>
      <c r="K176" s="19"/>
      <c r="L176" s="107"/>
      <c r="Y176" s="192"/>
      <c r="Z176" s="192"/>
      <c r="AA176" s="192"/>
      <c r="AB176" s="98"/>
      <c r="AC176" s="98"/>
      <c r="AH176" s="192"/>
    </row>
    <row r="177" spans="1:34" ht="18" customHeight="1" x14ac:dyDescent="0.25">
      <c r="A177" s="16"/>
      <c r="B177" s="352" t="s">
        <v>423</v>
      </c>
      <c r="C177" s="191"/>
      <c r="D177" s="430"/>
      <c r="E177" s="430"/>
      <c r="F177" s="430"/>
      <c r="G177" s="430"/>
      <c r="H177" s="430"/>
      <c r="I177" s="430"/>
      <c r="J177" s="430"/>
      <c r="K177" s="19"/>
      <c r="L177" s="107"/>
      <c r="Y177" s="192"/>
      <c r="Z177" s="192"/>
      <c r="AA177" s="192"/>
      <c r="AB177" s="98"/>
      <c r="AC177" s="98"/>
      <c r="AH177" s="192"/>
    </row>
    <row r="178" spans="1:34" ht="18" customHeight="1" x14ac:dyDescent="0.25">
      <c r="A178" s="16"/>
      <c r="B178" s="335" t="s">
        <v>376</v>
      </c>
      <c r="C178" s="191"/>
      <c r="D178" s="430"/>
      <c r="E178" s="430"/>
      <c r="F178" s="430"/>
      <c r="G178" s="430"/>
      <c r="H178" s="430"/>
      <c r="I178" s="430"/>
      <c r="J178" s="430"/>
      <c r="K178" s="19"/>
      <c r="L178" s="107"/>
      <c r="Y178" s="192"/>
      <c r="Z178" s="192"/>
      <c r="AA178" s="192"/>
      <c r="AB178" s="98"/>
      <c r="AC178" s="98"/>
      <c r="AH178" s="192"/>
    </row>
    <row r="179" spans="1:34" ht="9.9499999999999993" customHeight="1" x14ac:dyDescent="0.25">
      <c r="A179" s="21"/>
      <c r="B179" s="22"/>
      <c r="C179" s="22"/>
      <c r="D179" s="22"/>
      <c r="E179" s="22"/>
      <c r="F179" s="22"/>
      <c r="G179" s="22"/>
      <c r="H179" s="22"/>
      <c r="I179" s="22"/>
      <c r="J179" s="22"/>
      <c r="K179" s="23"/>
      <c r="L179" s="107"/>
      <c r="Y179" s="192"/>
      <c r="Z179" s="192"/>
      <c r="AA179" s="192"/>
      <c r="AB179" s="98"/>
      <c r="AC179" s="98"/>
      <c r="AH179" s="192"/>
    </row>
    <row r="180" spans="1:34" ht="9.9499999999999993" customHeight="1" x14ac:dyDescent="0.25">
      <c r="A180" s="177"/>
      <c r="B180" s="63"/>
      <c r="C180" s="63"/>
      <c r="D180" s="505"/>
      <c r="E180" s="505"/>
      <c r="F180" s="505"/>
      <c r="G180" s="505"/>
      <c r="H180" s="505"/>
      <c r="I180" s="505"/>
      <c r="J180" s="505"/>
      <c r="K180" s="207"/>
      <c r="L180" s="107"/>
    </row>
    <row r="181" spans="1:34" ht="9.9499999999999993" customHeight="1" x14ac:dyDescent="0.25">
      <c r="A181" s="13"/>
      <c r="B181" s="14"/>
      <c r="C181" s="14"/>
      <c r="D181" s="14"/>
      <c r="E181" s="14"/>
      <c r="F181" s="14"/>
      <c r="G181" s="14"/>
      <c r="H181" s="14"/>
      <c r="I181" s="14"/>
      <c r="J181" s="14"/>
      <c r="K181" s="15"/>
      <c r="L181" s="107"/>
      <c r="AH181" s="192"/>
    </row>
    <row r="182" spans="1:34" ht="18" customHeight="1" x14ac:dyDescent="0.25">
      <c r="A182" s="16"/>
      <c r="B182" s="350" t="s">
        <v>479</v>
      </c>
      <c r="C182" s="17"/>
      <c r="D182" s="510"/>
      <c r="E182" s="510"/>
      <c r="F182" s="510"/>
      <c r="G182" s="510"/>
      <c r="H182" s="510"/>
      <c r="I182" s="510"/>
      <c r="J182" s="510"/>
      <c r="K182" s="19"/>
      <c r="L182" s="107"/>
      <c r="M182" s="173"/>
      <c r="N182" s="173"/>
      <c r="O182" s="173"/>
      <c r="P182" s="173"/>
      <c r="AH182" s="192"/>
    </row>
    <row r="183" spans="1:34" ht="18" customHeight="1" x14ac:dyDescent="0.25">
      <c r="A183" s="16"/>
      <c r="B183" s="335" t="s">
        <v>437</v>
      </c>
      <c r="C183" s="335"/>
      <c r="D183" s="506"/>
      <c r="E183" s="506"/>
      <c r="F183" s="506"/>
      <c r="G183" s="506"/>
      <c r="H183" s="506"/>
      <c r="I183" s="506"/>
      <c r="J183" s="506"/>
      <c r="K183" s="19"/>
      <c r="L183" s="107"/>
      <c r="AH183" s="192"/>
    </row>
    <row r="184" spans="1:34" ht="18" customHeight="1" x14ac:dyDescent="0.25">
      <c r="A184" s="16"/>
      <c r="B184" s="335" t="s">
        <v>438</v>
      </c>
      <c r="C184" s="335"/>
      <c r="D184" s="506"/>
      <c r="E184" s="506"/>
      <c r="F184" s="506"/>
      <c r="G184" s="506"/>
      <c r="H184" s="506"/>
      <c r="I184" s="506"/>
      <c r="J184" s="506"/>
      <c r="K184" s="19"/>
      <c r="L184" s="107"/>
      <c r="AH184" s="192"/>
    </row>
    <row r="185" spans="1:34" ht="18" customHeight="1" x14ac:dyDescent="0.25">
      <c r="A185" s="16"/>
      <c r="B185" s="335" t="s">
        <v>439</v>
      </c>
      <c r="C185" s="335"/>
      <c r="D185" s="507"/>
      <c r="E185" s="508"/>
      <c r="F185" s="508"/>
      <c r="G185" s="508"/>
      <c r="H185" s="508"/>
      <c r="I185" s="508"/>
      <c r="J185" s="509"/>
      <c r="K185" s="19"/>
      <c r="L185" s="107"/>
      <c r="AH185" s="192"/>
    </row>
    <row r="186" spans="1:34" ht="60" customHeight="1" x14ac:dyDescent="0.25">
      <c r="A186" s="16"/>
      <c r="B186" s="335" t="s">
        <v>440</v>
      </c>
      <c r="C186" s="335"/>
      <c r="D186" s="506"/>
      <c r="E186" s="506"/>
      <c r="F186" s="506"/>
      <c r="G186" s="506"/>
      <c r="H186" s="506"/>
      <c r="I186" s="506"/>
      <c r="J186" s="506"/>
      <c r="K186" s="19"/>
      <c r="L186" s="107"/>
      <c r="AH186" s="192"/>
    </row>
    <row r="187" spans="1:34" ht="9.9499999999999993" customHeight="1" x14ac:dyDescent="0.25">
      <c r="A187" s="16"/>
      <c r="B187" s="335"/>
      <c r="C187" s="335"/>
      <c r="D187" s="336"/>
      <c r="E187" s="336"/>
      <c r="F187" s="336"/>
      <c r="G187" s="336"/>
      <c r="H187" s="336"/>
      <c r="I187" s="336"/>
      <c r="J187" s="336"/>
      <c r="K187" s="19"/>
      <c r="L187" s="107"/>
      <c r="AH187" s="192"/>
    </row>
    <row r="188" spans="1:34" ht="18" customHeight="1" x14ac:dyDescent="0.25">
      <c r="A188" s="16"/>
      <c r="B188" s="341" t="s">
        <v>442</v>
      </c>
      <c r="C188" s="341"/>
      <c r="D188" s="498" t="s">
        <v>443</v>
      </c>
      <c r="E188" s="498"/>
      <c r="F188" s="498"/>
      <c r="G188" s="336"/>
      <c r="H188" s="343"/>
      <c r="I188" s="336"/>
      <c r="J188" s="351" t="s">
        <v>413</v>
      </c>
      <c r="K188" s="19"/>
      <c r="L188" s="107"/>
      <c r="Y188" s="192"/>
      <c r="Z188" s="192"/>
      <c r="AA188" s="192"/>
      <c r="AB188" s="98"/>
      <c r="AC188" s="98"/>
      <c r="AH188" s="192"/>
    </row>
    <row r="189" spans="1:34" ht="18" customHeight="1" x14ac:dyDescent="0.25">
      <c r="A189" s="16"/>
      <c r="B189" s="335" t="s">
        <v>444</v>
      </c>
      <c r="C189" s="344" t="s">
        <v>483</v>
      </c>
      <c r="D189" s="152"/>
      <c r="E189" s="340" t="s">
        <v>482</v>
      </c>
      <c r="F189" s="152"/>
      <c r="G189" s="336"/>
      <c r="H189" s="26"/>
      <c r="I189" s="336"/>
      <c r="J189" s="190">
        <f>ROUND(((F189-D189)/30.4),0)</f>
        <v>0</v>
      </c>
      <c r="K189" s="19"/>
      <c r="L189" s="107"/>
      <c r="P189" s="156"/>
      <c r="Q189" s="156"/>
      <c r="R189" s="157"/>
      <c r="S189" s="157"/>
      <c r="T189" s="157"/>
      <c r="U189" s="157"/>
      <c r="V189" s="157"/>
      <c r="W189" s="157"/>
      <c r="X189" s="157"/>
      <c r="Y189" s="157"/>
      <c r="Z189" s="157"/>
      <c r="AA189" s="157"/>
      <c r="AB189" s="158"/>
      <c r="AC189" s="158"/>
      <c r="AD189" s="157"/>
      <c r="AE189" s="157"/>
      <c r="AH189" s="192"/>
    </row>
    <row r="190" spans="1:34" ht="9.9499999999999993" customHeight="1" x14ac:dyDescent="0.25">
      <c r="A190" s="16"/>
      <c r="B190" s="335"/>
      <c r="C190" s="344"/>
      <c r="D190" s="99"/>
      <c r="E190" s="339"/>
      <c r="F190" s="99"/>
      <c r="G190" s="336"/>
      <c r="H190" s="26"/>
      <c r="I190" s="336"/>
      <c r="J190" s="188"/>
      <c r="K190" s="19"/>
      <c r="L190" s="107"/>
      <c r="P190" s="156"/>
      <c r="Q190" s="156"/>
      <c r="R190" s="157"/>
      <c r="S190" s="157"/>
      <c r="T190" s="157"/>
      <c r="U190" s="157"/>
      <c r="V190" s="157"/>
      <c r="W190" s="157"/>
      <c r="X190" s="157"/>
      <c r="Y190" s="157"/>
      <c r="Z190" s="157"/>
      <c r="AA190" s="157"/>
      <c r="AB190" s="158"/>
      <c r="AC190" s="158"/>
      <c r="AD190" s="157"/>
      <c r="AE190" s="157"/>
      <c r="AH190" s="192"/>
    </row>
    <row r="191" spans="1:34" ht="18" customHeight="1" x14ac:dyDescent="0.25">
      <c r="A191" s="16"/>
      <c r="B191" s="335" t="s">
        <v>445</v>
      </c>
      <c r="C191" s="344"/>
      <c r="D191" s="500" t="s">
        <v>484</v>
      </c>
      <c r="E191" s="501"/>
      <c r="F191" s="29"/>
      <c r="G191" s="336"/>
      <c r="H191" s="502" t="s">
        <v>1560</v>
      </c>
      <c r="I191" s="503"/>
      <c r="J191" s="29"/>
      <c r="K191" s="19"/>
      <c r="L191" s="107"/>
      <c r="P191" s="156"/>
      <c r="Q191" s="156"/>
      <c r="R191" s="160"/>
      <c r="S191" s="157"/>
      <c r="T191" s="157"/>
      <c r="U191" s="157"/>
      <c r="V191" s="157"/>
      <c r="W191" s="157"/>
      <c r="X191" s="157"/>
      <c r="Y191" s="157"/>
      <c r="Z191" s="157"/>
      <c r="AA191" s="157"/>
      <c r="AB191" s="158"/>
      <c r="AC191" s="158"/>
      <c r="AD191" s="157"/>
      <c r="AE191" s="157"/>
      <c r="AH191" s="192"/>
    </row>
    <row r="192" spans="1:34" ht="18" customHeight="1" x14ac:dyDescent="0.25">
      <c r="A192" s="16"/>
      <c r="B192" s="363" t="s">
        <v>1563</v>
      </c>
      <c r="C192" s="344"/>
      <c r="D192" s="500"/>
      <c r="E192" s="501"/>
      <c r="F192" s="29"/>
      <c r="G192" s="336"/>
      <c r="H192" s="504"/>
      <c r="I192" s="503"/>
      <c r="J192" s="29"/>
      <c r="K192" s="19"/>
      <c r="L192" s="107"/>
      <c r="P192" s="156"/>
      <c r="Q192" s="156"/>
      <c r="R192" s="159"/>
      <c r="S192" s="157"/>
      <c r="T192" s="157"/>
      <c r="U192" s="157"/>
      <c r="V192" s="157"/>
      <c r="W192" s="157"/>
      <c r="X192" s="157"/>
      <c r="Y192" s="157"/>
      <c r="Z192" s="157"/>
      <c r="AA192" s="157"/>
      <c r="AB192" s="158"/>
      <c r="AC192" s="158"/>
      <c r="AD192" s="157"/>
      <c r="AE192" s="157"/>
      <c r="AH192" s="192"/>
    </row>
    <row r="193" spans="1:41" ht="18" customHeight="1" x14ac:dyDescent="0.25">
      <c r="A193" s="16"/>
      <c r="B193" s="446" t="s">
        <v>447</v>
      </c>
      <c r="C193" s="446"/>
      <c r="D193" s="446"/>
      <c r="E193" s="446"/>
      <c r="F193" s="446"/>
      <c r="G193" s="446"/>
      <c r="H193" s="446"/>
      <c r="I193" s="449"/>
      <c r="J193" s="29"/>
      <c r="K193" s="19"/>
      <c r="L193" s="107"/>
      <c r="P193" s="156"/>
      <c r="Q193" s="156"/>
      <c r="R193" s="157"/>
      <c r="S193" s="157"/>
      <c r="T193" s="157"/>
      <c r="U193" s="157"/>
      <c r="V193" s="157"/>
      <c r="W193" s="157"/>
      <c r="X193" s="157"/>
      <c r="Y193" s="157"/>
      <c r="Z193" s="157"/>
      <c r="AA193" s="157"/>
      <c r="AB193" s="158"/>
      <c r="AC193" s="158"/>
      <c r="AD193" s="157"/>
      <c r="AE193" s="157"/>
      <c r="AH193" s="192"/>
    </row>
    <row r="194" spans="1:41" ht="9.9499999999999993" customHeight="1" x14ac:dyDescent="0.25">
      <c r="A194" s="16"/>
      <c r="B194" s="344"/>
      <c r="C194" s="344"/>
      <c r="D194" s="344"/>
      <c r="E194" s="344"/>
      <c r="F194" s="344"/>
      <c r="G194" s="344"/>
      <c r="H194" s="344"/>
      <c r="I194" s="344"/>
      <c r="J194" s="34"/>
      <c r="K194" s="19"/>
      <c r="L194" s="107"/>
      <c r="Y194" s="192"/>
      <c r="Z194" s="192"/>
      <c r="AA194" s="192"/>
      <c r="AB194" s="98"/>
      <c r="AC194" s="98"/>
      <c r="AH194" s="192"/>
    </row>
    <row r="195" spans="1:41" ht="18" customHeight="1" x14ac:dyDescent="0.25">
      <c r="A195" s="16"/>
      <c r="B195" s="446" t="s">
        <v>1570</v>
      </c>
      <c r="C195" s="446"/>
      <c r="D195" s="446"/>
      <c r="E195" s="446"/>
      <c r="F195" s="446"/>
      <c r="G195" s="446"/>
      <c r="H195" s="446"/>
      <c r="I195" s="449"/>
      <c r="J195" s="29"/>
      <c r="K195" s="19"/>
      <c r="L195" s="107"/>
      <c r="M195" s="424" t="s">
        <v>19</v>
      </c>
      <c r="N195" s="424"/>
      <c r="O195" s="424"/>
      <c r="P195" s="424"/>
      <c r="Q195" s="424"/>
      <c r="R195" s="424"/>
      <c r="S195" s="488" t="s">
        <v>61</v>
      </c>
      <c r="T195" s="488"/>
      <c r="U195" s="488"/>
      <c r="V195" s="488"/>
      <c r="W195" s="488"/>
      <c r="X195" s="488"/>
      <c r="Y195" s="489" t="s">
        <v>58</v>
      </c>
      <c r="Z195" s="490"/>
      <c r="AA195" s="490"/>
      <c r="AB195" s="490"/>
      <c r="AC195" s="490"/>
      <c r="AD195" s="491"/>
      <c r="AE195" s="165"/>
      <c r="AF195" s="424" t="s">
        <v>60</v>
      </c>
      <c r="AG195" s="424"/>
      <c r="AH195" s="424"/>
      <c r="AI195" s="192"/>
      <c r="AJ195" s="489" t="s">
        <v>4</v>
      </c>
      <c r="AK195" s="491"/>
      <c r="AM195" s="518" t="s">
        <v>280</v>
      </c>
      <c r="AN195" s="294"/>
      <c r="AO195" s="518" t="s">
        <v>281</v>
      </c>
    </row>
    <row r="196" spans="1:41" ht="18" customHeight="1" x14ac:dyDescent="0.25">
      <c r="A196" s="16"/>
      <c r="B196" s="446" t="s">
        <v>448</v>
      </c>
      <c r="C196" s="446"/>
      <c r="D196" s="446"/>
      <c r="E196" s="446"/>
      <c r="F196" s="446"/>
      <c r="G196" s="446"/>
      <c r="H196" s="446"/>
      <c r="I196" s="449"/>
      <c r="J196" s="29"/>
      <c r="K196" s="19"/>
      <c r="L196" s="107"/>
      <c r="M196" s="494" t="s">
        <v>9</v>
      </c>
      <c r="N196" s="496"/>
      <c r="O196" s="494" t="s">
        <v>8</v>
      </c>
      <c r="P196" s="496"/>
      <c r="Q196" s="489" t="s">
        <v>7</v>
      </c>
      <c r="R196" s="491"/>
      <c r="S196" s="489" t="s">
        <v>9</v>
      </c>
      <c r="T196" s="491"/>
      <c r="U196" s="489" t="s">
        <v>8</v>
      </c>
      <c r="V196" s="491"/>
      <c r="W196" s="489" t="s">
        <v>7</v>
      </c>
      <c r="X196" s="491"/>
      <c r="Y196" s="489" t="s">
        <v>9</v>
      </c>
      <c r="Z196" s="491"/>
      <c r="AA196" s="492" t="s">
        <v>8</v>
      </c>
      <c r="AB196" s="493"/>
      <c r="AC196" s="489" t="s">
        <v>7</v>
      </c>
      <c r="AD196" s="491"/>
      <c r="AE196" s="165"/>
      <c r="AF196" s="199" t="s">
        <v>9</v>
      </c>
      <c r="AG196" s="199" t="s">
        <v>8</v>
      </c>
      <c r="AH196" s="199" t="s">
        <v>7</v>
      </c>
      <c r="AI196" s="192"/>
      <c r="AJ196" s="282" t="s">
        <v>9</v>
      </c>
      <c r="AK196" s="282" t="s">
        <v>8</v>
      </c>
      <c r="AM196" s="519"/>
      <c r="AN196" s="294"/>
      <c r="AO196" s="519"/>
    </row>
    <row r="197" spans="1:41" ht="9.9499999999999993" customHeight="1" x14ac:dyDescent="0.25">
      <c r="A197" s="16"/>
      <c r="B197" s="18"/>
      <c r="C197" s="18"/>
      <c r="D197" s="18"/>
      <c r="E197" s="18"/>
      <c r="F197" s="18"/>
      <c r="G197" s="18"/>
      <c r="H197" s="18"/>
      <c r="I197" s="18"/>
      <c r="J197" s="18"/>
      <c r="K197" s="19"/>
      <c r="L197" s="107"/>
      <c r="S197" s="192"/>
      <c r="T197" s="192"/>
      <c r="U197" s="192"/>
      <c r="V197" s="192"/>
      <c r="W197" s="192"/>
      <c r="X197" s="192"/>
      <c r="Y197" s="192"/>
      <c r="Z197" s="192"/>
      <c r="AA197" s="192"/>
      <c r="AB197" s="162"/>
      <c r="AC197" s="162"/>
      <c r="AD197" s="192"/>
      <c r="AE197" s="207"/>
      <c r="AH197" s="192"/>
      <c r="AI197" s="192"/>
      <c r="AJ197" s="286"/>
      <c r="AK197" s="286"/>
      <c r="AM197" s="294"/>
      <c r="AN197" s="294"/>
      <c r="AO197" s="294"/>
    </row>
    <row r="198" spans="1:41" ht="18" customHeight="1" x14ac:dyDescent="0.25">
      <c r="A198" s="16"/>
      <c r="B198" s="341" t="s">
        <v>449</v>
      </c>
      <c r="C198" s="341"/>
      <c r="D198" s="498" t="s">
        <v>443</v>
      </c>
      <c r="E198" s="498"/>
      <c r="F198" s="498"/>
      <c r="G198" s="18"/>
      <c r="H198" s="28" t="s">
        <v>450</v>
      </c>
      <c r="I198" s="18"/>
      <c r="J198" s="25" t="s">
        <v>451</v>
      </c>
      <c r="K198" s="19"/>
      <c r="L198" s="107"/>
      <c r="M198" s="511">
        <f>IF(F191&gt;=F192,F191,F192)</f>
        <v>0</v>
      </c>
      <c r="N198" s="512"/>
      <c r="O198" s="512"/>
      <c r="P198" s="512"/>
      <c r="Q198" s="512"/>
      <c r="R198" s="513"/>
      <c r="S198" s="163"/>
      <c r="T198" s="163"/>
      <c r="U198" s="163"/>
      <c r="V198" s="163"/>
      <c r="W198" s="163"/>
      <c r="X198" s="163"/>
      <c r="Y198" s="37"/>
      <c r="Z198" s="37"/>
      <c r="AA198" s="37"/>
      <c r="AB198" s="164"/>
      <c r="AC198" s="164"/>
      <c r="AD198" s="37"/>
      <c r="AE198" s="207"/>
      <c r="AH198" s="192"/>
      <c r="AI198" s="192"/>
      <c r="AJ198" s="169"/>
      <c r="AK198" s="169"/>
      <c r="AM198" s="294"/>
      <c r="AN198" s="294"/>
      <c r="AO198" s="294"/>
    </row>
    <row r="199" spans="1:41" ht="18" customHeight="1" x14ac:dyDescent="0.25">
      <c r="A199" s="16"/>
      <c r="B199" s="342"/>
      <c r="C199" s="344" t="s">
        <v>446</v>
      </c>
      <c r="D199" s="152"/>
      <c r="E199" s="344" t="s">
        <v>482</v>
      </c>
      <c r="F199" s="152"/>
      <c r="G199" s="340"/>
      <c r="H199" s="29"/>
      <c r="I199" s="198"/>
      <c r="J199" s="190" t="str">
        <f>IFERROR(ROUND(H199/((F199-D199)/30.4),0),"")</f>
        <v/>
      </c>
      <c r="K199" s="19"/>
      <c r="L199" s="107"/>
      <c r="M199" s="161">
        <f>((($M198-$M$432)/($M$431-$M$432))*0.5+1)</f>
        <v>-0.25</v>
      </c>
      <c r="N199" s="167">
        <f>IF($M199&gt;1.5,1.5,IF($M199&lt;0.5,0,$M199))</f>
        <v>0</v>
      </c>
      <c r="O199" s="161">
        <f>((($M198-$O$432)/($O$431-$O$432))*0.5+1)</f>
        <v>-0.75</v>
      </c>
      <c r="P199" s="167">
        <f>IF($O199&gt;1.5,1.5,IF($O199&lt;0.5,0,$O199))</f>
        <v>0</v>
      </c>
      <c r="Q199" s="161">
        <f>((($M198-$Q$432)/($Q$431-$Q$432))*0.5+1)</f>
        <v>-0.5</v>
      </c>
      <c r="R199" s="167">
        <f>IF($Q199&gt;1.5,1.5,IF($Q199&lt;0.5,0,$Q199))</f>
        <v>0</v>
      </c>
      <c r="S199" s="161">
        <f>((($H199-$S$432)/($S$431-$S$432))*0.5+1)</f>
        <v>-1</v>
      </c>
      <c r="T199" s="167">
        <f>IF($S199&gt;1.5,1.5,IF($S199&lt;0.5,0,$S199))</f>
        <v>0</v>
      </c>
      <c r="U199" s="161">
        <f>((($H199-$U$432)/($U$431-$U$432))*0.5+1)</f>
        <v>-0.75</v>
      </c>
      <c r="V199" s="167">
        <f>IF($U199&gt;1.5,1.5,IF($U199&lt;0.5,0,$U199))</f>
        <v>0</v>
      </c>
      <c r="W199" s="161">
        <f>((($H199-$W$432)/($W$431-$W$432))*0.5+1)</f>
        <v>-1.4</v>
      </c>
      <c r="X199" s="167">
        <f>IF($W199&gt;1.5,1.5,IF($W199&lt;0.5,0,$W199))</f>
        <v>0</v>
      </c>
      <c r="Y199" s="161">
        <f>((($J193-$Y$432)/($Y$431-$Y$432))*0.5+1)</f>
        <v>-0.25</v>
      </c>
      <c r="Z199" s="167">
        <f>IF($Y199&gt;1.5,1.5,IF($Y199&lt;0.5,0,$Y199))</f>
        <v>0</v>
      </c>
      <c r="AA199" s="161">
        <f>((($J193-$AA$432)/($AA$431-$AA$432))*0.5+1)</f>
        <v>0</v>
      </c>
      <c r="AB199" s="167">
        <f>IF($AA199&gt;1.5,1.5,IF($AA199&lt;0.5,0,$AA199))</f>
        <v>0</v>
      </c>
      <c r="AC199" s="161">
        <f>((($J193-$AC$432)/($AC$431-$AC$432))*0.5+1)</f>
        <v>0</v>
      </c>
      <c r="AD199" s="167">
        <f>IF($AC199&gt;1.5,1.5,IF($AC199&lt;0.5,0,$AC199))</f>
        <v>0</v>
      </c>
      <c r="AE199" s="166"/>
      <c r="AF199" s="168">
        <f>IF(AND($AJ199=1,PRODUCT(N199,T199,Z199)&gt;=1,$J203&gt;=$AG$432),1,0)</f>
        <v>0</v>
      </c>
      <c r="AG199" s="168">
        <f>IF(AND($AK199=1,PRODUCT(P199,V199,AB199)&gt;=1,$J203&gt;=$AG$431),1,0)</f>
        <v>0</v>
      </c>
      <c r="AH199" s="168">
        <f>IF(AND($B199="Project Manager",PRODUCT(R199,X199,AD199)&gt;=1,$J203&gt;=$AG$430),1,0)</f>
        <v>0</v>
      </c>
      <c r="AI199" s="192"/>
      <c r="AJ199" s="284">
        <f>IF(OR($B199="Project Manager",$B199="Co-Project Manager",$B199="Sub-Project Manager",$B199="Deputy Project Manager"),1,0)</f>
        <v>0</v>
      </c>
      <c r="AK199" s="284">
        <f>IF(OR($B199="Project Manager",$B199="Co-Project Manager",$B199="Sub-Project Manager"),1,0)</f>
        <v>0</v>
      </c>
      <c r="AM199" s="295">
        <f>IF(AND(F192&gt;=M$437,H199&gt;=O$437,J193&gt;=Q$437,AO199&gt;=S$437,J203&gt;=U$437),1,0)</f>
        <v>0</v>
      </c>
      <c r="AN199" s="294"/>
      <c r="AO199" s="297">
        <f>IF(F199="",0,DATEDIF(D199,F199,"m")+1)</f>
        <v>0</v>
      </c>
    </row>
    <row r="200" spans="1:41" ht="18" customHeight="1" x14ac:dyDescent="0.25">
      <c r="A200" s="16"/>
      <c r="B200" s="342"/>
      <c r="C200" s="344" t="s">
        <v>446</v>
      </c>
      <c r="D200" s="152"/>
      <c r="E200" s="344" t="s">
        <v>482</v>
      </c>
      <c r="F200" s="152"/>
      <c r="G200" s="340"/>
      <c r="H200" s="29"/>
      <c r="I200" s="198"/>
      <c r="J200" s="190" t="str">
        <f t="shared" ref="J200:J201" si="40">IFERROR(ROUND(H200/((F200-D200)/30.4),0),"")</f>
        <v/>
      </c>
      <c r="K200" s="19"/>
      <c r="L200" s="107"/>
      <c r="M200" s="161">
        <f>((($M198-$M$432)/($M$431-$M$432))*0.5+1)</f>
        <v>-0.25</v>
      </c>
      <c r="N200" s="167">
        <f t="shared" ref="N200:N201" si="41">IF($M200&gt;1.5,1.5,IF($M200&lt;0.5,0,$M200))</f>
        <v>0</v>
      </c>
      <c r="O200" s="161">
        <f>((($M198-$O$432)/($O$431-$O$432))*0.5+1)</f>
        <v>-0.75</v>
      </c>
      <c r="P200" s="167">
        <f t="shared" ref="P200:P201" si="42">IF($O200&gt;1.5,1.5,IF($O200&lt;0.5,0,$O200))</f>
        <v>0</v>
      </c>
      <c r="Q200" s="161">
        <f>((($M198-$Q$432)/($Q$431-$Q$432))*0.5+1)</f>
        <v>-0.5</v>
      </c>
      <c r="R200" s="167">
        <f t="shared" ref="R200:R201" si="43">IF($Q200&gt;1.5,1.5,IF($Q200&lt;0.5,0,$Q200))</f>
        <v>0</v>
      </c>
      <c r="S200" s="161">
        <f>((($H200-$S$432)/($S$431-$S$432))*0.5+1)</f>
        <v>-1</v>
      </c>
      <c r="T200" s="167">
        <f t="shared" ref="T200:T201" si="44">IF($S200&gt;1.5,1.5,IF($S200&lt;0.5,0,$S200))</f>
        <v>0</v>
      </c>
      <c r="U200" s="161">
        <f>((($H200-$U$432)/($U$431-$U$432))*0.5+1)</f>
        <v>-0.75</v>
      </c>
      <c r="V200" s="167">
        <f t="shared" ref="V200:V201" si="45">IF($U200&gt;1.5,1.5,IF($U200&lt;0.5,0,$U200))</f>
        <v>0</v>
      </c>
      <c r="W200" s="161">
        <f>((($H200-$W$432)/($W$431-$W$432))*0.5+1)</f>
        <v>-1.4</v>
      </c>
      <c r="X200" s="167">
        <f t="shared" ref="X200:X201" si="46">IF($W200&gt;1.5,1.5,IF($W200&lt;0.5,0,$W200))</f>
        <v>0</v>
      </c>
      <c r="Y200" s="161">
        <f>((($J193-$Y$432)/($Y$431-$Y$432))*0.5+1)</f>
        <v>-0.25</v>
      </c>
      <c r="Z200" s="167">
        <f t="shared" ref="Z200:Z201" si="47">IF($Y200&gt;1.5,1.5,IF($Y200&lt;0.5,0,$Y200))</f>
        <v>0</v>
      </c>
      <c r="AA200" s="161">
        <f>((($J193-$AA$432)/($AA$431-$AA$432))*0.5+1)</f>
        <v>0</v>
      </c>
      <c r="AB200" s="167">
        <f t="shared" ref="AB200:AB201" si="48">IF($AA200&gt;1.5,1.5,IF($AA200&lt;0.5,0,$AA200))</f>
        <v>0</v>
      </c>
      <c r="AC200" s="161">
        <f>((($J193-$AC$432)/($AC$431-$AC$432))*0.5+1)</f>
        <v>0</v>
      </c>
      <c r="AD200" s="167">
        <f t="shared" ref="AD200:AD201" si="49">IF($AC200&gt;1.5,1.5,IF($AC200&lt;0.5,0,$AC200))</f>
        <v>0</v>
      </c>
      <c r="AE200" s="166"/>
      <c r="AF200" s="168">
        <f>IF(AND($AJ200=1,PRODUCT(N200,T200,Z200)&gt;=1,$J203&gt;=$AG$432),1,0)</f>
        <v>0</v>
      </c>
      <c r="AG200" s="168">
        <f>IF(AND($AK200=1,PRODUCT(P200,V200,AB200)&gt;=1,$J203&gt;=$AG$431),1,0)</f>
        <v>0</v>
      </c>
      <c r="AH200" s="168">
        <f>IF(AND($B200="Project Manager",PRODUCT(R200,X200,AD200)&gt;=1,$J203&gt;=$AG$430),1,0)</f>
        <v>0</v>
      </c>
      <c r="AI200" s="192"/>
      <c r="AJ200" s="284">
        <f>IF(OR($B200="Project Manager",$B200="Co-Project Manager",$B200="Sub-Project Manager",$B200="Deputy Project Manager"),1,0)</f>
        <v>0</v>
      </c>
      <c r="AK200" s="284">
        <f>IF(OR($B200="Project Manager",$B200="Co-Project Manager",$B200="Sub-Project Manager"),1,0)</f>
        <v>0</v>
      </c>
      <c r="AM200" s="295">
        <f>IF(AND(F192&gt;=M$437,H200&gt;=O$437,J193&gt;=Q$437,AO200&gt;=S$437,J203&gt;=U$437),1,0)</f>
        <v>0</v>
      </c>
      <c r="AN200" s="294"/>
      <c r="AO200" s="297">
        <f>IF(F200="",0,DATEDIF(D200,F200,"m")+1)</f>
        <v>0</v>
      </c>
    </row>
    <row r="201" spans="1:41" ht="18" customHeight="1" x14ac:dyDescent="0.25">
      <c r="A201" s="16"/>
      <c r="B201" s="342"/>
      <c r="C201" s="344" t="s">
        <v>446</v>
      </c>
      <c r="D201" s="152"/>
      <c r="E201" s="344" t="s">
        <v>482</v>
      </c>
      <c r="F201" s="152"/>
      <c r="G201" s="340"/>
      <c r="H201" s="29"/>
      <c r="I201" s="198"/>
      <c r="J201" s="190" t="str">
        <f t="shared" si="40"/>
        <v/>
      </c>
      <c r="K201" s="19"/>
      <c r="L201" s="107"/>
      <c r="M201" s="161">
        <f>((($M198-$M$432)/($M$431-$M$432))*0.5+1)</f>
        <v>-0.25</v>
      </c>
      <c r="N201" s="167">
        <f t="shared" si="41"/>
        <v>0</v>
      </c>
      <c r="O201" s="161">
        <f>((($M198-$O$432)/($O$431-$O$432))*0.5+1)</f>
        <v>-0.75</v>
      </c>
      <c r="P201" s="167">
        <f t="shared" si="42"/>
        <v>0</v>
      </c>
      <c r="Q201" s="161">
        <f>((($M198-$Q$432)/($Q$431-$Q$432))*0.5+1)</f>
        <v>-0.5</v>
      </c>
      <c r="R201" s="167">
        <f t="shared" si="43"/>
        <v>0</v>
      </c>
      <c r="S201" s="161">
        <f>((($H201-$S$432)/($S$431-$S$432))*0.5+1)</f>
        <v>-1</v>
      </c>
      <c r="T201" s="167">
        <f t="shared" si="44"/>
        <v>0</v>
      </c>
      <c r="U201" s="161">
        <f>((($H201-$U$432)/($U$431-$U$432))*0.5+1)</f>
        <v>-0.75</v>
      </c>
      <c r="V201" s="167">
        <f t="shared" si="45"/>
        <v>0</v>
      </c>
      <c r="W201" s="161">
        <f>((($H201-$W$432)/($W$431-$W$432))*0.5+1)</f>
        <v>-1.4</v>
      </c>
      <c r="X201" s="167">
        <f t="shared" si="46"/>
        <v>0</v>
      </c>
      <c r="Y201" s="161">
        <f>((($J193-$Y$432)/($Y$431-$Y$432))*0.5+1)</f>
        <v>-0.25</v>
      </c>
      <c r="Z201" s="167">
        <f t="shared" si="47"/>
        <v>0</v>
      </c>
      <c r="AA201" s="161">
        <f>((($J193-$AA$432)/($AA$431-$AA$432))*0.5+1)</f>
        <v>0</v>
      </c>
      <c r="AB201" s="167">
        <f t="shared" si="48"/>
        <v>0</v>
      </c>
      <c r="AC201" s="161">
        <f>((($J193-$AC$432)/($AC$431-$AC$432))*0.5+1)</f>
        <v>0</v>
      </c>
      <c r="AD201" s="167">
        <f t="shared" si="49"/>
        <v>0</v>
      </c>
      <c r="AE201" s="166"/>
      <c r="AF201" s="168">
        <f>IF(AND($AJ201=1,PRODUCT(N201,T201,Z201)&gt;=1,$J203&gt;=$AG$432),1,0)</f>
        <v>0</v>
      </c>
      <c r="AG201" s="168">
        <f>IF(AND($AK201=1,PRODUCT(P201,V201,AB201)&gt;=1,$J203&gt;=$AG$431),1,0)</f>
        <v>0</v>
      </c>
      <c r="AH201" s="168">
        <f>IF(AND($B201="Project Manager",PRODUCT(R201,X201,AD201)&gt;=1,$J203&gt;=$AG$430),1,0)</f>
        <v>0</v>
      </c>
      <c r="AI201" s="192"/>
      <c r="AJ201" s="284">
        <f>IF(OR($B201="Project Manager",$B201="Co-Project Manager",$B201="Sub-Project Manager",$B201="Deputy Project Manager"),1,0)</f>
        <v>0</v>
      </c>
      <c r="AK201" s="284">
        <f>IF(OR($B201="Project Manager",$B201="Co-Project Manager",$B201="Sub-Project Manager"),1,0)</f>
        <v>0</v>
      </c>
      <c r="AM201" s="295">
        <f>IF(AND(F192&gt;=M$437,H201&gt;=O$437,J193&gt;=Q$437,AO201&gt;=S$437,J203&gt;=U$437),1,0)</f>
        <v>0</v>
      </c>
      <c r="AN201" s="294"/>
      <c r="AO201" s="297">
        <f>IF(F201="",0,DATEDIF(D201,F201,"m")+1)</f>
        <v>0</v>
      </c>
    </row>
    <row r="202" spans="1:41" ht="9.9499999999999993" customHeight="1" x14ac:dyDescent="0.25">
      <c r="A202" s="16"/>
      <c r="B202" s="335"/>
      <c r="C202" s="335"/>
      <c r="D202" s="337"/>
      <c r="E202" s="336"/>
      <c r="F202" s="336"/>
      <c r="G202" s="336"/>
      <c r="H202" s="336"/>
      <c r="I202" s="336"/>
      <c r="J202" s="188"/>
      <c r="K202" s="19"/>
      <c r="L202" s="107"/>
      <c r="Y202" s="192"/>
      <c r="Z202" s="192"/>
      <c r="AA202" s="192"/>
      <c r="AB202" s="98"/>
      <c r="AC202" s="98"/>
      <c r="AH202" s="192"/>
    </row>
    <row r="203" spans="1:41" ht="18" customHeight="1" x14ac:dyDescent="0.25">
      <c r="A203" s="16"/>
      <c r="B203" s="425" t="s">
        <v>462</v>
      </c>
      <c r="C203" s="425"/>
      <c r="D203" s="425"/>
      <c r="E203" s="425"/>
      <c r="F203" s="425"/>
      <c r="G203" s="425"/>
      <c r="H203" s="425"/>
      <c r="I203" s="336"/>
      <c r="J203" s="190">
        <f>SUM(J204:J213)</f>
        <v>0</v>
      </c>
      <c r="K203" s="19"/>
      <c r="L203" s="107"/>
      <c r="M203" s="173"/>
      <c r="Y203" s="192"/>
      <c r="Z203" s="192"/>
      <c r="AA203" s="192"/>
      <c r="AB203" s="98"/>
      <c r="AC203" s="98"/>
      <c r="AH203" s="192"/>
    </row>
    <row r="204" spans="1:41" ht="18" customHeight="1" x14ac:dyDescent="0.25">
      <c r="A204" s="16"/>
      <c r="B204" s="446" t="s">
        <v>452</v>
      </c>
      <c r="C204" s="446"/>
      <c r="D204" s="446"/>
      <c r="E204" s="446"/>
      <c r="F204" s="446"/>
      <c r="G204" s="446"/>
      <c r="H204" s="446"/>
      <c r="I204" s="336"/>
      <c r="J204" s="29"/>
      <c r="K204" s="19"/>
      <c r="L204" s="107"/>
      <c r="Y204" s="192"/>
      <c r="Z204" s="192"/>
      <c r="AA204" s="192"/>
      <c r="AB204" s="98"/>
      <c r="AC204" s="98"/>
      <c r="AH204" s="192"/>
    </row>
    <row r="205" spans="1:41" ht="18" customHeight="1" x14ac:dyDescent="0.25">
      <c r="A205" s="16"/>
      <c r="B205" s="446" t="s">
        <v>453</v>
      </c>
      <c r="C205" s="446"/>
      <c r="D205" s="446"/>
      <c r="E205" s="446"/>
      <c r="F205" s="446"/>
      <c r="G205" s="446"/>
      <c r="H205" s="446"/>
      <c r="I205" s="336"/>
      <c r="J205" s="29"/>
      <c r="K205" s="19"/>
      <c r="L205" s="107"/>
      <c r="Y205" s="192"/>
      <c r="Z205" s="192"/>
      <c r="AA205" s="192"/>
      <c r="AB205" s="98"/>
      <c r="AC205" s="98"/>
      <c r="AH205" s="192"/>
    </row>
    <row r="206" spans="1:41" ht="18" customHeight="1" x14ac:dyDescent="0.25">
      <c r="A206" s="16"/>
      <c r="B206" s="446" t="s">
        <v>454</v>
      </c>
      <c r="C206" s="446"/>
      <c r="D206" s="446"/>
      <c r="E206" s="446"/>
      <c r="F206" s="446"/>
      <c r="G206" s="446"/>
      <c r="H206" s="446"/>
      <c r="I206" s="336"/>
      <c r="J206" s="29"/>
      <c r="K206" s="19"/>
      <c r="L206" s="107"/>
      <c r="Y206" s="192"/>
      <c r="Z206" s="192"/>
      <c r="AA206" s="192"/>
      <c r="AB206" s="98"/>
      <c r="AC206" s="98"/>
      <c r="AH206" s="192"/>
    </row>
    <row r="207" spans="1:41" ht="18" customHeight="1" x14ac:dyDescent="0.25">
      <c r="A207" s="16"/>
      <c r="B207" s="446" t="s">
        <v>455</v>
      </c>
      <c r="C207" s="446"/>
      <c r="D207" s="446"/>
      <c r="E207" s="446"/>
      <c r="F207" s="446"/>
      <c r="G207" s="446"/>
      <c r="H207" s="446"/>
      <c r="I207" s="336"/>
      <c r="J207" s="29"/>
      <c r="K207" s="19"/>
      <c r="L207" s="107"/>
      <c r="Y207" s="192"/>
      <c r="Z207" s="192"/>
      <c r="AA207" s="192"/>
      <c r="AB207" s="98"/>
      <c r="AC207" s="98"/>
      <c r="AH207" s="192"/>
    </row>
    <row r="208" spans="1:41" ht="18" customHeight="1" x14ac:dyDescent="0.25">
      <c r="A208" s="16"/>
      <c r="B208" s="446" t="s">
        <v>456</v>
      </c>
      <c r="C208" s="446"/>
      <c r="D208" s="446"/>
      <c r="E208" s="446"/>
      <c r="F208" s="446"/>
      <c r="G208" s="446"/>
      <c r="H208" s="446"/>
      <c r="I208" s="336"/>
      <c r="J208" s="29"/>
      <c r="K208" s="19"/>
      <c r="L208" s="107"/>
      <c r="Y208" s="192"/>
      <c r="Z208" s="192"/>
      <c r="AA208" s="192"/>
      <c r="AB208" s="98"/>
      <c r="AC208" s="98"/>
      <c r="AH208" s="192"/>
    </row>
    <row r="209" spans="1:34" ht="18" customHeight="1" x14ac:dyDescent="0.25">
      <c r="A209" s="16"/>
      <c r="B209" s="446" t="s">
        <v>457</v>
      </c>
      <c r="C209" s="446"/>
      <c r="D209" s="446"/>
      <c r="E209" s="446"/>
      <c r="F209" s="446"/>
      <c r="G209" s="446"/>
      <c r="H209" s="446"/>
      <c r="I209" s="336"/>
      <c r="J209" s="29"/>
      <c r="K209" s="19"/>
      <c r="L209" s="107"/>
      <c r="Y209" s="192"/>
      <c r="Z209" s="192"/>
      <c r="AA209" s="192"/>
      <c r="AB209" s="98"/>
      <c r="AC209" s="98"/>
      <c r="AH209" s="192"/>
    </row>
    <row r="210" spans="1:34" ht="18" customHeight="1" x14ac:dyDescent="0.25">
      <c r="A210" s="16"/>
      <c r="B210" s="446" t="s">
        <v>458</v>
      </c>
      <c r="C210" s="446"/>
      <c r="D210" s="446"/>
      <c r="E210" s="446"/>
      <c r="F210" s="446"/>
      <c r="G210" s="446"/>
      <c r="H210" s="446"/>
      <c r="I210" s="336"/>
      <c r="J210" s="29"/>
      <c r="K210" s="19"/>
      <c r="L210" s="107"/>
      <c r="Y210" s="192"/>
      <c r="Z210" s="192"/>
      <c r="AA210" s="192"/>
      <c r="AB210" s="98"/>
      <c r="AC210" s="98"/>
      <c r="AH210" s="192"/>
    </row>
    <row r="211" spans="1:34" ht="18" customHeight="1" x14ac:dyDescent="0.25">
      <c r="A211" s="16"/>
      <c r="B211" s="446" t="s">
        <v>459</v>
      </c>
      <c r="C211" s="446"/>
      <c r="D211" s="446"/>
      <c r="E211" s="446"/>
      <c r="F211" s="446"/>
      <c r="G211" s="446"/>
      <c r="H211" s="446"/>
      <c r="I211" s="336"/>
      <c r="J211" s="29"/>
      <c r="K211" s="19"/>
      <c r="L211" s="107"/>
      <c r="Y211" s="192"/>
      <c r="Z211" s="192"/>
      <c r="AA211" s="192"/>
      <c r="AB211" s="98"/>
      <c r="AC211" s="98"/>
      <c r="AH211" s="192"/>
    </row>
    <row r="212" spans="1:34" ht="18" customHeight="1" x14ac:dyDescent="0.25">
      <c r="A212" s="16"/>
      <c r="B212" s="446" t="s">
        <v>460</v>
      </c>
      <c r="C212" s="446"/>
      <c r="D212" s="446"/>
      <c r="E212" s="446"/>
      <c r="F212" s="446"/>
      <c r="G212" s="446"/>
      <c r="H212" s="446"/>
      <c r="I212" s="336"/>
      <c r="J212" s="29"/>
      <c r="K212" s="19"/>
      <c r="L212" s="107"/>
      <c r="Y212" s="192"/>
      <c r="Z212" s="192"/>
      <c r="AA212" s="192"/>
      <c r="AB212" s="98"/>
      <c r="AC212" s="98"/>
      <c r="AH212" s="192"/>
    </row>
    <row r="213" spans="1:34" ht="18" customHeight="1" x14ac:dyDescent="0.25">
      <c r="A213" s="16"/>
      <c r="B213" s="446" t="s">
        <v>461</v>
      </c>
      <c r="C213" s="446"/>
      <c r="D213" s="446"/>
      <c r="E213" s="446"/>
      <c r="F213" s="446"/>
      <c r="G213" s="446"/>
      <c r="H213" s="446"/>
      <c r="I213" s="336"/>
      <c r="J213" s="29"/>
      <c r="K213" s="19"/>
      <c r="L213" s="107"/>
      <c r="Y213" s="192"/>
      <c r="Z213" s="192"/>
      <c r="AA213" s="192"/>
      <c r="AB213" s="98"/>
      <c r="AC213" s="98"/>
      <c r="AH213" s="192"/>
    </row>
    <row r="214" spans="1:34" ht="9.9499999999999993" customHeight="1" x14ac:dyDescent="0.25">
      <c r="A214" s="16"/>
      <c r="B214" s="191"/>
      <c r="C214" s="191"/>
      <c r="D214" s="188"/>
      <c r="E214" s="188"/>
      <c r="F214" s="188"/>
      <c r="G214" s="188"/>
      <c r="H214" s="188"/>
      <c r="I214" s="188"/>
      <c r="J214" s="188"/>
      <c r="K214" s="19"/>
      <c r="L214" s="107"/>
      <c r="Y214" s="192"/>
      <c r="Z214" s="192"/>
      <c r="AA214" s="192"/>
      <c r="AB214" s="98"/>
      <c r="AC214" s="98"/>
      <c r="AH214" s="192"/>
    </row>
    <row r="215" spans="1:34" ht="18" customHeight="1" x14ac:dyDescent="0.25">
      <c r="A215" s="16"/>
      <c r="B215" s="341" t="s">
        <v>470</v>
      </c>
      <c r="C215" s="17"/>
      <c r="D215" s="188"/>
      <c r="E215" s="188"/>
      <c r="F215" s="188"/>
      <c r="G215" s="188"/>
      <c r="H215" s="188"/>
      <c r="I215" s="188"/>
      <c r="J215" s="188"/>
      <c r="K215" s="19"/>
      <c r="L215" s="107"/>
      <c r="Y215" s="192"/>
      <c r="Z215" s="192"/>
      <c r="AA215" s="192"/>
      <c r="AB215" s="98"/>
      <c r="AC215" s="98"/>
      <c r="AH215" s="192"/>
    </row>
    <row r="216" spans="1:34" ht="18" customHeight="1" x14ac:dyDescent="0.25">
      <c r="A216" s="16"/>
      <c r="B216" s="335" t="s">
        <v>471</v>
      </c>
      <c r="C216" s="191"/>
      <c r="D216" s="430"/>
      <c r="E216" s="430"/>
      <c r="F216" s="430"/>
      <c r="G216" s="430"/>
      <c r="H216" s="430"/>
      <c r="I216" s="430"/>
      <c r="J216" s="430"/>
      <c r="K216" s="19"/>
      <c r="L216" s="107"/>
      <c r="Y216" s="192"/>
      <c r="Z216" s="192"/>
      <c r="AA216" s="192"/>
      <c r="AB216" s="98"/>
      <c r="AC216" s="98"/>
      <c r="AH216" s="192"/>
    </row>
    <row r="217" spans="1:34" ht="18" customHeight="1" x14ac:dyDescent="0.25">
      <c r="A217" s="16"/>
      <c r="B217" s="335" t="s">
        <v>472</v>
      </c>
      <c r="C217" s="191"/>
      <c r="D217" s="430"/>
      <c r="E217" s="430"/>
      <c r="F217" s="430"/>
      <c r="G217" s="430"/>
      <c r="H217" s="430"/>
      <c r="I217" s="430"/>
      <c r="J217" s="430"/>
      <c r="K217" s="19"/>
      <c r="L217" s="107"/>
      <c r="Y217" s="192"/>
      <c r="Z217" s="192"/>
      <c r="AA217" s="192"/>
      <c r="AB217" s="98"/>
      <c r="AC217" s="98"/>
      <c r="AH217" s="192"/>
    </row>
    <row r="218" spans="1:34" ht="18" customHeight="1" x14ac:dyDescent="0.25">
      <c r="A218" s="16"/>
      <c r="B218" s="352" t="s">
        <v>423</v>
      </c>
      <c r="C218" s="191"/>
      <c r="D218" s="430"/>
      <c r="E218" s="430"/>
      <c r="F218" s="430"/>
      <c r="G218" s="430"/>
      <c r="H218" s="430"/>
      <c r="I218" s="430"/>
      <c r="J218" s="430"/>
      <c r="K218" s="19"/>
      <c r="L218" s="107"/>
      <c r="Y218" s="192"/>
      <c r="Z218" s="192"/>
      <c r="AA218" s="192"/>
      <c r="AB218" s="98"/>
      <c r="AC218" s="98"/>
      <c r="AH218" s="192"/>
    </row>
    <row r="219" spans="1:34" ht="18" customHeight="1" x14ac:dyDescent="0.25">
      <c r="A219" s="16"/>
      <c r="B219" s="335" t="s">
        <v>376</v>
      </c>
      <c r="C219" s="191"/>
      <c r="D219" s="430"/>
      <c r="E219" s="430"/>
      <c r="F219" s="430"/>
      <c r="G219" s="430"/>
      <c r="H219" s="430"/>
      <c r="I219" s="430"/>
      <c r="J219" s="430"/>
      <c r="K219" s="19"/>
      <c r="L219" s="107"/>
      <c r="Y219" s="192"/>
      <c r="Z219" s="192"/>
      <c r="AA219" s="192"/>
      <c r="AB219" s="98"/>
      <c r="AC219" s="98"/>
      <c r="AH219" s="192"/>
    </row>
    <row r="220" spans="1:34" ht="9.9499999999999993" customHeight="1" x14ac:dyDescent="0.25">
      <c r="A220" s="21"/>
      <c r="B220" s="22"/>
      <c r="C220" s="22"/>
      <c r="D220" s="22"/>
      <c r="E220" s="22"/>
      <c r="F220" s="22"/>
      <c r="G220" s="22"/>
      <c r="H220" s="22"/>
      <c r="I220" s="22"/>
      <c r="J220" s="22"/>
      <c r="K220" s="23"/>
      <c r="L220" s="107"/>
      <c r="Y220" s="192"/>
      <c r="Z220" s="192"/>
      <c r="AA220" s="192"/>
      <c r="AB220" s="98"/>
      <c r="AC220" s="98"/>
      <c r="AH220" s="192"/>
    </row>
    <row r="221" spans="1:34" ht="9.9499999999999993" customHeight="1" x14ac:dyDescent="0.25">
      <c r="A221" s="177"/>
      <c r="B221" s="174"/>
      <c r="C221" s="174"/>
      <c r="D221" s="174"/>
      <c r="E221" s="174"/>
      <c r="F221" s="174"/>
      <c r="G221" s="174"/>
      <c r="H221" s="174"/>
      <c r="I221" s="174"/>
      <c r="J221" s="107"/>
      <c r="K221" s="207"/>
      <c r="L221" s="107"/>
    </row>
    <row r="222" spans="1:34" ht="9.9499999999999993" customHeight="1" x14ac:dyDescent="0.25">
      <c r="A222" s="13"/>
      <c r="B222" s="14"/>
      <c r="C222" s="14"/>
      <c r="D222" s="14"/>
      <c r="E222" s="14"/>
      <c r="F222" s="14"/>
      <c r="G222" s="14"/>
      <c r="H222" s="14"/>
      <c r="I222" s="14"/>
      <c r="J222" s="14"/>
      <c r="K222" s="15"/>
      <c r="L222" s="107"/>
      <c r="AH222" s="192"/>
    </row>
    <row r="223" spans="1:34" ht="18" customHeight="1" x14ac:dyDescent="0.25">
      <c r="A223" s="16"/>
      <c r="B223" s="350" t="s">
        <v>478</v>
      </c>
      <c r="C223" s="17"/>
      <c r="D223" s="510"/>
      <c r="E223" s="510"/>
      <c r="F223" s="510"/>
      <c r="G223" s="510"/>
      <c r="H223" s="510"/>
      <c r="I223" s="510"/>
      <c r="J223" s="510"/>
      <c r="K223" s="19"/>
      <c r="L223" s="107"/>
      <c r="M223" s="173"/>
      <c r="N223" s="173"/>
      <c r="O223" s="173"/>
      <c r="P223" s="173"/>
      <c r="AH223" s="192"/>
    </row>
    <row r="224" spans="1:34" ht="18" customHeight="1" x14ac:dyDescent="0.25">
      <c r="A224" s="16"/>
      <c r="B224" s="335" t="s">
        <v>437</v>
      </c>
      <c r="C224" s="335"/>
      <c r="D224" s="506"/>
      <c r="E224" s="506"/>
      <c r="F224" s="506"/>
      <c r="G224" s="506"/>
      <c r="H224" s="506"/>
      <c r="I224" s="506"/>
      <c r="J224" s="506"/>
      <c r="K224" s="19"/>
      <c r="L224" s="107"/>
      <c r="AH224" s="192"/>
    </row>
    <row r="225" spans="1:41" ht="18" customHeight="1" x14ac:dyDescent="0.25">
      <c r="A225" s="16"/>
      <c r="B225" s="335" t="s">
        <v>438</v>
      </c>
      <c r="C225" s="335"/>
      <c r="D225" s="506"/>
      <c r="E225" s="506"/>
      <c r="F225" s="506"/>
      <c r="G225" s="506"/>
      <c r="H225" s="506"/>
      <c r="I225" s="506"/>
      <c r="J225" s="506"/>
      <c r="K225" s="19"/>
      <c r="L225" s="107"/>
      <c r="AH225" s="192"/>
    </row>
    <row r="226" spans="1:41" ht="18" customHeight="1" x14ac:dyDescent="0.25">
      <c r="A226" s="16"/>
      <c r="B226" s="335" t="s">
        <v>439</v>
      </c>
      <c r="C226" s="335"/>
      <c r="D226" s="507"/>
      <c r="E226" s="508"/>
      <c r="F226" s="508"/>
      <c r="G226" s="508"/>
      <c r="H226" s="508"/>
      <c r="I226" s="508"/>
      <c r="J226" s="509"/>
      <c r="K226" s="19"/>
      <c r="L226" s="107"/>
      <c r="AH226" s="192"/>
    </row>
    <row r="227" spans="1:41" ht="60" customHeight="1" x14ac:dyDescent="0.25">
      <c r="A227" s="16"/>
      <c r="B227" s="335" t="s">
        <v>440</v>
      </c>
      <c r="C227" s="335"/>
      <c r="D227" s="506"/>
      <c r="E227" s="506"/>
      <c r="F227" s="506"/>
      <c r="G227" s="506"/>
      <c r="H227" s="506"/>
      <c r="I227" s="506"/>
      <c r="J227" s="506"/>
      <c r="K227" s="19"/>
      <c r="L227" s="107"/>
      <c r="AH227" s="192"/>
    </row>
    <row r="228" spans="1:41" ht="9.9499999999999993" customHeight="1" x14ac:dyDescent="0.25">
      <c r="A228" s="16"/>
      <c r="B228" s="335"/>
      <c r="C228" s="335"/>
      <c r="D228" s="336"/>
      <c r="E228" s="336"/>
      <c r="F228" s="336"/>
      <c r="G228" s="336"/>
      <c r="H228" s="336"/>
      <c r="I228" s="336"/>
      <c r="J228" s="336"/>
      <c r="K228" s="19"/>
      <c r="L228" s="107"/>
      <c r="AH228" s="192"/>
    </row>
    <row r="229" spans="1:41" ht="18" customHeight="1" x14ac:dyDescent="0.25">
      <c r="A229" s="16"/>
      <c r="B229" s="341" t="s">
        <v>442</v>
      </c>
      <c r="C229" s="341"/>
      <c r="D229" s="498" t="s">
        <v>443</v>
      </c>
      <c r="E229" s="498"/>
      <c r="F229" s="498"/>
      <c r="G229" s="336"/>
      <c r="H229" s="343"/>
      <c r="I229" s="336"/>
      <c r="J229" s="351" t="s">
        <v>413</v>
      </c>
      <c r="K229" s="19"/>
      <c r="L229" s="107"/>
      <c r="Y229" s="192"/>
      <c r="Z229" s="192"/>
      <c r="AA229" s="192"/>
      <c r="AB229" s="98"/>
      <c r="AC229" s="98"/>
      <c r="AH229" s="192"/>
    </row>
    <row r="230" spans="1:41" ht="18" customHeight="1" x14ac:dyDescent="0.25">
      <c r="A230" s="16"/>
      <c r="B230" s="335" t="s">
        <v>444</v>
      </c>
      <c r="C230" s="344" t="s">
        <v>483</v>
      </c>
      <c r="D230" s="152"/>
      <c r="E230" s="340" t="s">
        <v>482</v>
      </c>
      <c r="F230" s="152"/>
      <c r="G230" s="336"/>
      <c r="H230" s="26"/>
      <c r="I230" s="336"/>
      <c r="J230" s="190">
        <f>ROUND(((F230-D230)/30.4),0)</f>
        <v>0</v>
      </c>
      <c r="K230" s="19"/>
      <c r="L230" s="107"/>
      <c r="P230" s="156"/>
      <c r="Q230" s="156"/>
      <c r="R230" s="157"/>
      <c r="S230" s="157"/>
      <c r="T230" s="157"/>
      <c r="U230" s="157"/>
      <c r="V230" s="157"/>
      <c r="W230" s="157"/>
      <c r="X230" s="157"/>
      <c r="Y230" s="157"/>
      <c r="Z230" s="157"/>
      <c r="AA230" s="157"/>
      <c r="AB230" s="158"/>
      <c r="AC230" s="158"/>
      <c r="AD230" s="157"/>
      <c r="AE230" s="157"/>
      <c r="AH230" s="192"/>
    </row>
    <row r="231" spans="1:41" ht="9.9499999999999993" customHeight="1" x14ac:dyDescent="0.25">
      <c r="A231" s="16"/>
      <c r="B231" s="335"/>
      <c r="C231" s="344"/>
      <c r="D231" s="99"/>
      <c r="E231" s="339"/>
      <c r="F231" s="99"/>
      <c r="G231" s="336"/>
      <c r="H231" s="26"/>
      <c r="I231" s="336"/>
      <c r="J231" s="188"/>
      <c r="K231" s="19"/>
      <c r="L231" s="107"/>
      <c r="P231" s="156"/>
      <c r="Q231" s="156"/>
      <c r="R231" s="157"/>
      <c r="S231" s="157"/>
      <c r="T231" s="157"/>
      <c r="U231" s="157"/>
      <c r="V231" s="157"/>
      <c r="W231" s="157"/>
      <c r="X231" s="157"/>
      <c r="Y231" s="157"/>
      <c r="Z231" s="157"/>
      <c r="AA231" s="157"/>
      <c r="AB231" s="158"/>
      <c r="AC231" s="158"/>
      <c r="AD231" s="157"/>
      <c r="AE231" s="157"/>
      <c r="AH231" s="192"/>
    </row>
    <row r="232" spans="1:41" ht="18" customHeight="1" x14ac:dyDescent="0.25">
      <c r="A232" s="16"/>
      <c r="B232" s="335" t="s">
        <v>445</v>
      </c>
      <c r="C232" s="344"/>
      <c r="D232" s="500" t="s">
        <v>484</v>
      </c>
      <c r="E232" s="501"/>
      <c r="F232" s="29"/>
      <c r="G232" s="336"/>
      <c r="H232" s="502" t="s">
        <v>1560</v>
      </c>
      <c r="I232" s="503"/>
      <c r="J232" s="29"/>
      <c r="K232" s="19"/>
      <c r="L232" s="107"/>
      <c r="P232" s="156"/>
      <c r="Q232" s="156"/>
      <c r="R232" s="160"/>
      <c r="S232" s="157"/>
      <c r="T232" s="157"/>
      <c r="U232" s="157"/>
      <c r="V232" s="157"/>
      <c r="W232" s="157"/>
      <c r="X232" s="157"/>
      <c r="Y232" s="157"/>
      <c r="Z232" s="157"/>
      <c r="AA232" s="157"/>
      <c r="AB232" s="158"/>
      <c r="AC232" s="158"/>
      <c r="AD232" s="157"/>
      <c r="AE232" s="157"/>
      <c r="AH232" s="192"/>
    </row>
    <row r="233" spans="1:41" ht="18" customHeight="1" x14ac:dyDescent="0.25">
      <c r="A233" s="16"/>
      <c r="B233" s="363" t="s">
        <v>1563</v>
      </c>
      <c r="C233" s="344"/>
      <c r="D233" s="500"/>
      <c r="E233" s="501"/>
      <c r="F233" s="29"/>
      <c r="G233" s="336"/>
      <c r="H233" s="504"/>
      <c r="I233" s="503"/>
      <c r="J233" s="29"/>
      <c r="K233" s="19"/>
      <c r="L233" s="107"/>
      <c r="P233" s="156"/>
      <c r="Q233" s="156"/>
      <c r="R233" s="159"/>
      <c r="S233" s="157"/>
      <c r="T233" s="157"/>
      <c r="U233" s="157"/>
      <c r="V233" s="157"/>
      <c r="W233" s="157"/>
      <c r="X233" s="157"/>
      <c r="Y233" s="157"/>
      <c r="Z233" s="157"/>
      <c r="AA233" s="157"/>
      <c r="AB233" s="158"/>
      <c r="AC233" s="158"/>
      <c r="AD233" s="157"/>
      <c r="AE233" s="157"/>
      <c r="AH233" s="192"/>
    </row>
    <row r="234" spans="1:41" ht="18" customHeight="1" x14ac:dyDescent="0.25">
      <c r="A234" s="16"/>
      <c r="B234" s="446" t="s">
        <v>447</v>
      </c>
      <c r="C234" s="446"/>
      <c r="D234" s="446"/>
      <c r="E234" s="446"/>
      <c r="F234" s="446"/>
      <c r="G234" s="446"/>
      <c r="H234" s="446"/>
      <c r="I234" s="449"/>
      <c r="J234" s="29"/>
      <c r="K234" s="19"/>
      <c r="L234" s="107"/>
      <c r="P234" s="156"/>
      <c r="Q234" s="156"/>
      <c r="R234" s="157"/>
      <c r="S234" s="157"/>
      <c r="T234" s="157"/>
      <c r="U234" s="157"/>
      <c r="V234" s="157"/>
      <c r="W234" s="157"/>
      <c r="X234" s="157"/>
      <c r="Y234" s="157"/>
      <c r="Z234" s="157"/>
      <c r="AA234" s="157"/>
      <c r="AB234" s="158"/>
      <c r="AC234" s="158"/>
      <c r="AD234" s="157"/>
      <c r="AE234" s="157"/>
      <c r="AH234" s="192"/>
    </row>
    <row r="235" spans="1:41" ht="9.9499999999999993" customHeight="1" x14ac:dyDescent="0.25">
      <c r="A235" s="16"/>
      <c r="B235" s="344"/>
      <c r="C235" s="344"/>
      <c r="D235" s="344"/>
      <c r="E235" s="344"/>
      <c r="F235" s="344"/>
      <c r="G235" s="344"/>
      <c r="H235" s="344"/>
      <c r="I235" s="344"/>
      <c r="J235" s="34"/>
      <c r="K235" s="19"/>
      <c r="L235" s="107"/>
      <c r="Y235" s="192"/>
      <c r="Z235" s="192"/>
      <c r="AA235" s="192"/>
      <c r="AB235" s="98"/>
      <c r="AC235" s="98"/>
      <c r="AH235" s="192"/>
    </row>
    <row r="236" spans="1:41" ht="18" customHeight="1" x14ac:dyDescent="0.25">
      <c r="A236" s="16"/>
      <c r="B236" s="446" t="s">
        <v>1570</v>
      </c>
      <c r="C236" s="446"/>
      <c r="D236" s="446"/>
      <c r="E236" s="446"/>
      <c r="F236" s="446"/>
      <c r="G236" s="446"/>
      <c r="H236" s="446"/>
      <c r="I236" s="449"/>
      <c r="J236" s="29"/>
      <c r="K236" s="19"/>
      <c r="L236" s="107"/>
      <c r="M236" s="424" t="s">
        <v>19</v>
      </c>
      <c r="N236" s="424"/>
      <c r="O236" s="424"/>
      <c r="P236" s="424"/>
      <c r="Q236" s="424"/>
      <c r="R236" s="424"/>
      <c r="S236" s="488" t="s">
        <v>61</v>
      </c>
      <c r="T236" s="488"/>
      <c r="U236" s="488"/>
      <c r="V236" s="488"/>
      <c r="W236" s="488"/>
      <c r="X236" s="488"/>
      <c r="Y236" s="489" t="s">
        <v>58</v>
      </c>
      <c r="Z236" s="490"/>
      <c r="AA236" s="490"/>
      <c r="AB236" s="490"/>
      <c r="AC236" s="490"/>
      <c r="AD236" s="491"/>
      <c r="AE236" s="165"/>
      <c r="AF236" s="424" t="s">
        <v>60</v>
      </c>
      <c r="AG236" s="424"/>
      <c r="AH236" s="424"/>
      <c r="AI236" s="192"/>
      <c r="AJ236" s="489" t="s">
        <v>4</v>
      </c>
      <c r="AK236" s="491"/>
      <c r="AM236" s="518" t="s">
        <v>280</v>
      </c>
      <c r="AN236" s="294"/>
      <c r="AO236" s="518" t="s">
        <v>281</v>
      </c>
    </row>
    <row r="237" spans="1:41" ht="18" customHeight="1" x14ac:dyDescent="0.25">
      <c r="A237" s="16"/>
      <c r="B237" s="446" t="s">
        <v>448</v>
      </c>
      <c r="C237" s="446"/>
      <c r="D237" s="446"/>
      <c r="E237" s="446"/>
      <c r="F237" s="446"/>
      <c r="G237" s="446"/>
      <c r="H237" s="446"/>
      <c r="I237" s="449"/>
      <c r="J237" s="29"/>
      <c r="K237" s="19"/>
      <c r="L237" s="107"/>
      <c r="M237" s="494" t="s">
        <v>9</v>
      </c>
      <c r="N237" s="496"/>
      <c r="O237" s="494" t="s">
        <v>8</v>
      </c>
      <c r="P237" s="496"/>
      <c r="Q237" s="489" t="s">
        <v>7</v>
      </c>
      <c r="R237" s="491"/>
      <c r="S237" s="489" t="s">
        <v>9</v>
      </c>
      <c r="T237" s="491"/>
      <c r="U237" s="489" t="s">
        <v>8</v>
      </c>
      <c r="V237" s="491"/>
      <c r="W237" s="489" t="s">
        <v>7</v>
      </c>
      <c r="X237" s="491"/>
      <c r="Y237" s="489" t="s">
        <v>9</v>
      </c>
      <c r="Z237" s="491"/>
      <c r="AA237" s="492" t="s">
        <v>8</v>
      </c>
      <c r="AB237" s="493"/>
      <c r="AC237" s="489" t="s">
        <v>7</v>
      </c>
      <c r="AD237" s="491"/>
      <c r="AE237" s="165"/>
      <c r="AF237" s="199" t="s">
        <v>9</v>
      </c>
      <c r="AG237" s="199" t="s">
        <v>8</v>
      </c>
      <c r="AH237" s="199" t="s">
        <v>7</v>
      </c>
      <c r="AI237" s="192"/>
      <c r="AJ237" s="282" t="s">
        <v>9</v>
      </c>
      <c r="AK237" s="282" t="s">
        <v>8</v>
      </c>
      <c r="AM237" s="519"/>
      <c r="AN237" s="294"/>
      <c r="AO237" s="519"/>
    </row>
    <row r="238" spans="1:41" ht="9.9499999999999993" customHeight="1" x14ac:dyDescent="0.25">
      <c r="A238" s="16"/>
      <c r="B238" s="18"/>
      <c r="C238" s="18"/>
      <c r="D238" s="18"/>
      <c r="E238" s="18"/>
      <c r="F238" s="18"/>
      <c r="G238" s="18"/>
      <c r="H238" s="18"/>
      <c r="I238" s="18"/>
      <c r="J238" s="18"/>
      <c r="K238" s="19"/>
      <c r="L238" s="107"/>
      <c r="S238" s="192"/>
      <c r="T238" s="192"/>
      <c r="U238" s="192"/>
      <c r="V238" s="192"/>
      <c r="W238" s="192"/>
      <c r="X238" s="192"/>
      <c r="Y238" s="192"/>
      <c r="Z238" s="192"/>
      <c r="AA238" s="192"/>
      <c r="AB238" s="162"/>
      <c r="AC238" s="162"/>
      <c r="AD238" s="192"/>
      <c r="AE238" s="207"/>
      <c r="AH238" s="192"/>
      <c r="AI238" s="192"/>
      <c r="AJ238" s="286"/>
      <c r="AK238" s="286"/>
      <c r="AM238" s="294"/>
      <c r="AN238" s="294"/>
      <c r="AO238" s="294"/>
    </row>
    <row r="239" spans="1:41" ht="18" customHeight="1" x14ac:dyDescent="0.25">
      <c r="A239" s="16"/>
      <c r="B239" s="341" t="s">
        <v>449</v>
      </c>
      <c r="C239" s="341"/>
      <c r="D239" s="498" t="s">
        <v>443</v>
      </c>
      <c r="E239" s="498"/>
      <c r="F239" s="498"/>
      <c r="G239" s="18"/>
      <c r="H239" s="28" t="s">
        <v>450</v>
      </c>
      <c r="I239" s="18"/>
      <c r="J239" s="25" t="s">
        <v>451</v>
      </c>
      <c r="K239" s="19"/>
      <c r="L239" s="107"/>
      <c r="M239" s="511">
        <f>IF(F232&gt;=F233,F232,F233)</f>
        <v>0</v>
      </c>
      <c r="N239" s="512"/>
      <c r="O239" s="512"/>
      <c r="P239" s="512"/>
      <c r="Q239" s="512"/>
      <c r="R239" s="513"/>
      <c r="S239" s="163"/>
      <c r="T239" s="163"/>
      <c r="U239" s="163"/>
      <c r="V239" s="163"/>
      <c r="W239" s="163"/>
      <c r="X239" s="163"/>
      <c r="Y239" s="37"/>
      <c r="Z239" s="37"/>
      <c r="AA239" s="37"/>
      <c r="AB239" s="164"/>
      <c r="AC239" s="164"/>
      <c r="AD239" s="37"/>
      <c r="AE239" s="207"/>
      <c r="AH239" s="192"/>
      <c r="AI239" s="192"/>
      <c r="AJ239" s="169"/>
      <c r="AK239" s="169"/>
      <c r="AM239" s="294"/>
      <c r="AN239" s="294"/>
      <c r="AO239" s="294"/>
    </row>
    <row r="240" spans="1:41" ht="18" customHeight="1" x14ac:dyDescent="0.25">
      <c r="A240" s="16"/>
      <c r="B240" s="342"/>
      <c r="C240" s="344" t="s">
        <v>446</v>
      </c>
      <c r="D240" s="152"/>
      <c r="E240" s="344" t="s">
        <v>482</v>
      </c>
      <c r="F240" s="152"/>
      <c r="G240" s="340"/>
      <c r="H240" s="29"/>
      <c r="I240" s="198"/>
      <c r="J240" s="190" t="str">
        <f>IFERROR(ROUND(H240/((F240-D240)/30.4),0),"")</f>
        <v/>
      </c>
      <c r="K240" s="19"/>
      <c r="L240" s="107"/>
      <c r="M240" s="161">
        <f>((($M239-$M$432)/($M$431-$M$432))*0.5+1)</f>
        <v>-0.25</v>
      </c>
      <c r="N240" s="167">
        <f>IF($M240&gt;1.5,1.5,IF($M240&lt;0.5,0,$M240))</f>
        <v>0</v>
      </c>
      <c r="O240" s="161">
        <f>((($M239-$O$432)/($O$431-$O$432))*0.5+1)</f>
        <v>-0.75</v>
      </c>
      <c r="P240" s="167">
        <f>IF($O240&gt;1.5,1.5,IF($O240&lt;0.5,0,$O240))</f>
        <v>0</v>
      </c>
      <c r="Q240" s="161">
        <f>((($M239-$Q$432)/($Q$431-$Q$432))*0.5+1)</f>
        <v>-0.5</v>
      </c>
      <c r="R240" s="167">
        <f>IF($Q240&gt;1.5,1.5,IF($Q240&lt;0.5,0,$Q240))</f>
        <v>0</v>
      </c>
      <c r="S240" s="161">
        <f>((($H240-$S$432)/($S$431-$S$432))*0.5+1)</f>
        <v>-1</v>
      </c>
      <c r="T240" s="167">
        <f>IF($S240&gt;1.5,1.5,IF($S240&lt;0.5,0,$S240))</f>
        <v>0</v>
      </c>
      <c r="U240" s="161">
        <f>((($H240-$U$432)/($U$431-$U$432))*0.5+1)</f>
        <v>-0.75</v>
      </c>
      <c r="V240" s="167">
        <f>IF($U240&gt;1.5,1.5,IF($U240&lt;0.5,0,$U240))</f>
        <v>0</v>
      </c>
      <c r="W240" s="161">
        <f>((($H240-$W$432)/($W$431-$W$432))*0.5+1)</f>
        <v>-1.4</v>
      </c>
      <c r="X240" s="167">
        <f>IF($W240&gt;1.5,1.5,IF($W240&lt;0.5,0,$W240))</f>
        <v>0</v>
      </c>
      <c r="Y240" s="161">
        <f>((($J234-$Y$432)/($Y$431-$Y$432))*0.5+1)</f>
        <v>-0.25</v>
      </c>
      <c r="Z240" s="167">
        <f>IF($Y240&gt;1.5,1.5,IF($Y240&lt;0.5,0,$Y240))</f>
        <v>0</v>
      </c>
      <c r="AA240" s="161">
        <f>((($J234-$AA$432)/($AA$431-$AA$432))*0.5+1)</f>
        <v>0</v>
      </c>
      <c r="AB240" s="167">
        <f>IF($AA240&gt;1.5,1.5,IF($AA240&lt;0.5,0,$AA240))</f>
        <v>0</v>
      </c>
      <c r="AC240" s="161">
        <f>((($J234-$AC$432)/($AC$431-$AC$432))*0.5+1)</f>
        <v>0</v>
      </c>
      <c r="AD240" s="167">
        <f>IF($AC240&gt;1.5,1.5,IF($AC240&lt;0.5,0,$AC240))</f>
        <v>0</v>
      </c>
      <c r="AE240" s="166"/>
      <c r="AF240" s="168">
        <f>IF(AND($AJ240=1,PRODUCT(N240,T240,Z240)&gt;=1,$J244&gt;=$AG$432),1,0)</f>
        <v>0</v>
      </c>
      <c r="AG240" s="168">
        <f>IF(AND($AK240=1,PRODUCT(P240,V240,AB240)&gt;=1,$J244&gt;=$AG$431),1,0)</f>
        <v>0</v>
      </c>
      <c r="AH240" s="168">
        <f>IF(AND($B240="Project Manager",PRODUCT(R240,X240,AD240)&gt;=1,$J244&gt;=$AG$430),1,0)</f>
        <v>0</v>
      </c>
      <c r="AI240" s="192"/>
      <c r="AJ240" s="284">
        <f>IF(OR($B240="Project Manager",$B240="Co-Project Manager",$B240="Sub-Project Manager",$B240="Deputy Project Manager"),1,0)</f>
        <v>0</v>
      </c>
      <c r="AK240" s="284">
        <f>IF(OR($B240="Project Manager",$B240="Co-Project Manager",$B240="Sub-Project Manager"),1,0)</f>
        <v>0</v>
      </c>
      <c r="AM240" s="295">
        <f>IF(AND(F233&gt;=M$437,H240&gt;=O$437,J234&gt;=Q$437,AO240&gt;=S$437,J244&gt;=U$437),1,0)</f>
        <v>0</v>
      </c>
      <c r="AN240" s="294"/>
      <c r="AO240" s="297">
        <f>IF(F240="",0,DATEDIF(D240,F240,"m")+1)</f>
        <v>0</v>
      </c>
    </row>
    <row r="241" spans="1:41" ht="18" customHeight="1" x14ac:dyDescent="0.25">
      <c r="A241" s="16"/>
      <c r="B241" s="342"/>
      <c r="C241" s="344" t="s">
        <v>446</v>
      </c>
      <c r="D241" s="152"/>
      <c r="E241" s="344" t="s">
        <v>482</v>
      </c>
      <c r="F241" s="152"/>
      <c r="G241" s="340"/>
      <c r="H241" s="29"/>
      <c r="I241" s="198"/>
      <c r="J241" s="190" t="str">
        <f t="shared" ref="J241:J242" si="50">IFERROR(ROUND(H241/((F241-D241)/30.4),0),"")</f>
        <v/>
      </c>
      <c r="K241" s="19"/>
      <c r="L241" s="107"/>
      <c r="M241" s="161">
        <f>((($M239-$M$432)/($M$431-$M$432))*0.5+1)</f>
        <v>-0.25</v>
      </c>
      <c r="N241" s="167">
        <f t="shared" ref="N241:N242" si="51">IF($M241&gt;1.5,1.5,IF($M241&lt;0.5,0,$M241))</f>
        <v>0</v>
      </c>
      <c r="O241" s="161">
        <f>((($M239-$O$432)/($O$431-$O$432))*0.5+1)</f>
        <v>-0.75</v>
      </c>
      <c r="P241" s="167">
        <f t="shared" ref="P241:P242" si="52">IF($O241&gt;1.5,1.5,IF($O241&lt;0.5,0,$O241))</f>
        <v>0</v>
      </c>
      <c r="Q241" s="161">
        <f>((($M239-$Q$432)/($Q$431-$Q$432))*0.5+1)</f>
        <v>-0.5</v>
      </c>
      <c r="R241" s="167">
        <f t="shared" ref="R241:R242" si="53">IF($Q241&gt;1.5,1.5,IF($Q241&lt;0.5,0,$Q241))</f>
        <v>0</v>
      </c>
      <c r="S241" s="161">
        <f>((($H241-$S$432)/($S$431-$S$432))*0.5+1)</f>
        <v>-1</v>
      </c>
      <c r="T241" s="167">
        <f t="shared" ref="T241:T242" si="54">IF($S241&gt;1.5,1.5,IF($S241&lt;0.5,0,$S241))</f>
        <v>0</v>
      </c>
      <c r="U241" s="161">
        <f>((($H241-$U$432)/($U$431-$U$432))*0.5+1)</f>
        <v>-0.75</v>
      </c>
      <c r="V241" s="167">
        <f t="shared" ref="V241:V242" si="55">IF($U241&gt;1.5,1.5,IF($U241&lt;0.5,0,$U241))</f>
        <v>0</v>
      </c>
      <c r="W241" s="161">
        <f>((($H241-$W$432)/($W$431-$W$432))*0.5+1)</f>
        <v>-1.4</v>
      </c>
      <c r="X241" s="167">
        <f t="shared" ref="X241:X242" si="56">IF($W241&gt;1.5,1.5,IF($W241&lt;0.5,0,$W241))</f>
        <v>0</v>
      </c>
      <c r="Y241" s="161">
        <f>((($J234-$Y$432)/($Y$431-$Y$432))*0.5+1)</f>
        <v>-0.25</v>
      </c>
      <c r="Z241" s="167">
        <f t="shared" ref="Z241:Z242" si="57">IF($Y241&gt;1.5,1.5,IF($Y241&lt;0.5,0,$Y241))</f>
        <v>0</v>
      </c>
      <c r="AA241" s="161">
        <f>((($J234-$AA$432)/($AA$431-$AA$432))*0.5+1)</f>
        <v>0</v>
      </c>
      <c r="AB241" s="167">
        <f t="shared" ref="AB241:AB242" si="58">IF($AA241&gt;1.5,1.5,IF($AA241&lt;0.5,0,$AA241))</f>
        <v>0</v>
      </c>
      <c r="AC241" s="161">
        <f>((($J234-$AC$432)/($AC$431-$AC$432))*0.5+1)</f>
        <v>0</v>
      </c>
      <c r="AD241" s="167">
        <f t="shared" ref="AD241:AD242" si="59">IF($AC241&gt;1.5,1.5,IF($AC241&lt;0.5,0,$AC241))</f>
        <v>0</v>
      </c>
      <c r="AE241" s="166"/>
      <c r="AF241" s="168">
        <f>IF(AND($AJ241=1,PRODUCT(N241,T241,Z241)&gt;=1,$J244&gt;=$AG$432),1,0)</f>
        <v>0</v>
      </c>
      <c r="AG241" s="168">
        <f>IF(AND($AK241=1,PRODUCT(P241,V241,AB241)&gt;=1,$J244&gt;=$AG$431),1,0)</f>
        <v>0</v>
      </c>
      <c r="AH241" s="168">
        <f>IF(AND($B241="Project Manager",PRODUCT(R241,X241,AD241)&gt;=1,$J244&gt;=$AG$430),1,0)</f>
        <v>0</v>
      </c>
      <c r="AI241" s="192"/>
      <c r="AJ241" s="284">
        <f>IF(OR($B241="Project Manager",$B241="Co-Project Manager",$B241="Sub-Project Manager",$B241="Deputy Project Manager"),1,0)</f>
        <v>0</v>
      </c>
      <c r="AK241" s="284">
        <f>IF(OR($B241="Project Manager",$B241="Co-Project Manager",$B241="Sub-Project Manager"),1,0)</f>
        <v>0</v>
      </c>
      <c r="AM241" s="295">
        <f>IF(AND(F233&gt;=M$437,H241&gt;=O$437,J234&gt;=Q$437,AO241&gt;=S$437,J244&gt;=U$437),1,0)</f>
        <v>0</v>
      </c>
      <c r="AN241" s="294"/>
      <c r="AO241" s="297">
        <f>IF(F241="",0,DATEDIF(D241,F241,"m")+1)</f>
        <v>0</v>
      </c>
    </row>
    <row r="242" spans="1:41" ht="18" customHeight="1" x14ac:dyDescent="0.25">
      <c r="A242" s="16"/>
      <c r="B242" s="342"/>
      <c r="C242" s="344" t="s">
        <v>446</v>
      </c>
      <c r="D242" s="152"/>
      <c r="E242" s="344" t="s">
        <v>482</v>
      </c>
      <c r="F242" s="152"/>
      <c r="G242" s="340"/>
      <c r="H242" s="29"/>
      <c r="I242" s="198"/>
      <c r="J242" s="190" t="str">
        <f t="shared" si="50"/>
        <v/>
      </c>
      <c r="K242" s="19"/>
      <c r="L242" s="107"/>
      <c r="M242" s="161">
        <f>((($M239-$M$432)/($M$431-$M$432))*0.5+1)</f>
        <v>-0.25</v>
      </c>
      <c r="N242" s="167">
        <f t="shared" si="51"/>
        <v>0</v>
      </c>
      <c r="O242" s="161">
        <f>((($M239-$O$432)/($O$431-$O$432))*0.5+1)</f>
        <v>-0.75</v>
      </c>
      <c r="P242" s="167">
        <f t="shared" si="52"/>
        <v>0</v>
      </c>
      <c r="Q242" s="161">
        <f>((($M239-$Q$432)/($Q$431-$Q$432))*0.5+1)</f>
        <v>-0.5</v>
      </c>
      <c r="R242" s="167">
        <f t="shared" si="53"/>
        <v>0</v>
      </c>
      <c r="S242" s="161">
        <f>((($H242-$S$432)/($S$431-$S$432))*0.5+1)</f>
        <v>-1</v>
      </c>
      <c r="T242" s="167">
        <f t="shared" si="54"/>
        <v>0</v>
      </c>
      <c r="U242" s="161">
        <f>((($H242-$U$432)/($U$431-$U$432))*0.5+1)</f>
        <v>-0.75</v>
      </c>
      <c r="V242" s="167">
        <f t="shared" si="55"/>
        <v>0</v>
      </c>
      <c r="W242" s="161">
        <f>((($H242-$W$432)/($W$431-$W$432))*0.5+1)</f>
        <v>-1.4</v>
      </c>
      <c r="X242" s="167">
        <f t="shared" si="56"/>
        <v>0</v>
      </c>
      <c r="Y242" s="161">
        <f>((($J234-$Y$432)/($Y$431-$Y$432))*0.5+1)</f>
        <v>-0.25</v>
      </c>
      <c r="Z242" s="167">
        <f t="shared" si="57"/>
        <v>0</v>
      </c>
      <c r="AA242" s="161">
        <f>((($J234-$AA$432)/($AA$431-$AA$432))*0.5+1)</f>
        <v>0</v>
      </c>
      <c r="AB242" s="167">
        <f t="shared" si="58"/>
        <v>0</v>
      </c>
      <c r="AC242" s="161">
        <f>((($J234-$AC$432)/($AC$431-$AC$432))*0.5+1)</f>
        <v>0</v>
      </c>
      <c r="AD242" s="167">
        <f t="shared" si="59"/>
        <v>0</v>
      </c>
      <c r="AE242" s="166"/>
      <c r="AF242" s="168">
        <f>IF(AND($AJ242=1,PRODUCT(N242,T242,Z242)&gt;=1,$J244&gt;=$AG$432),1,0)</f>
        <v>0</v>
      </c>
      <c r="AG242" s="168">
        <f>IF(AND($AK242=1,PRODUCT(P242,V242,AB242)&gt;=1,$J244&gt;=$AG$431),1,0)</f>
        <v>0</v>
      </c>
      <c r="AH242" s="168">
        <f>IF(AND($B242="Project Manager",PRODUCT(R242,X242,AD242)&gt;=1,$J244&gt;=$AG$430),1,0)</f>
        <v>0</v>
      </c>
      <c r="AI242" s="192"/>
      <c r="AJ242" s="284">
        <f>IF(OR($B242="Project Manager",$B242="Co-Project Manager",$B242="Sub-Project Manager",$B242="Deputy Project Manager"),1,0)</f>
        <v>0</v>
      </c>
      <c r="AK242" s="284">
        <f>IF(OR($B242="Project Manager",$B242="Co-Project Manager",$B242="Sub-Project Manager"),1,0)</f>
        <v>0</v>
      </c>
      <c r="AM242" s="295">
        <f>IF(AND(F233&gt;=M$437,H242&gt;=O$437,J234&gt;=Q$437,AO242&gt;=S$437,J244&gt;=U$437),1,0)</f>
        <v>0</v>
      </c>
      <c r="AN242" s="294"/>
      <c r="AO242" s="297">
        <f>IF(F242="",0,DATEDIF(D242,F242,"m")+1)</f>
        <v>0</v>
      </c>
    </row>
    <row r="243" spans="1:41" ht="9.9499999999999993" customHeight="1" x14ac:dyDescent="0.25">
      <c r="A243" s="16"/>
      <c r="B243" s="335"/>
      <c r="C243" s="335"/>
      <c r="D243" s="337"/>
      <c r="E243" s="336"/>
      <c r="F243" s="336"/>
      <c r="G243" s="336"/>
      <c r="H243" s="336"/>
      <c r="I243" s="336"/>
      <c r="J243" s="188"/>
      <c r="K243" s="19"/>
      <c r="L243" s="107"/>
      <c r="Y243" s="192"/>
      <c r="Z243" s="192"/>
      <c r="AA243" s="192"/>
      <c r="AB243" s="98"/>
      <c r="AC243" s="98"/>
      <c r="AH243" s="192"/>
    </row>
    <row r="244" spans="1:41" ht="18" customHeight="1" x14ac:dyDescent="0.25">
      <c r="A244" s="16"/>
      <c r="B244" s="425" t="s">
        <v>462</v>
      </c>
      <c r="C244" s="425"/>
      <c r="D244" s="425"/>
      <c r="E244" s="425"/>
      <c r="F244" s="425"/>
      <c r="G244" s="425"/>
      <c r="H244" s="425"/>
      <c r="I244" s="336"/>
      <c r="J244" s="190">
        <f>SUM(J245:J254)</f>
        <v>0</v>
      </c>
      <c r="K244" s="19"/>
      <c r="L244" s="107"/>
      <c r="M244" s="173"/>
      <c r="Y244" s="192"/>
      <c r="Z244" s="192"/>
      <c r="AA244" s="192"/>
      <c r="AB244" s="98"/>
      <c r="AC244" s="98"/>
      <c r="AH244" s="192"/>
    </row>
    <row r="245" spans="1:41" ht="18" customHeight="1" x14ac:dyDescent="0.25">
      <c r="A245" s="16"/>
      <c r="B245" s="446" t="s">
        <v>452</v>
      </c>
      <c r="C245" s="446"/>
      <c r="D245" s="446"/>
      <c r="E245" s="446"/>
      <c r="F245" s="446"/>
      <c r="G245" s="446"/>
      <c r="H245" s="446"/>
      <c r="I245" s="336"/>
      <c r="J245" s="29"/>
      <c r="K245" s="19"/>
      <c r="L245" s="107"/>
      <c r="Y245" s="192"/>
      <c r="Z245" s="192"/>
      <c r="AA245" s="192"/>
      <c r="AB245" s="98"/>
      <c r="AC245" s="98"/>
      <c r="AH245" s="192"/>
    </row>
    <row r="246" spans="1:41" ht="18" customHeight="1" x14ac:dyDescent="0.25">
      <c r="A246" s="16"/>
      <c r="B246" s="446" t="s">
        <v>453</v>
      </c>
      <c r="C246" s="446"/>
      <c r="D246" s="446"/>
      <c r="E246" s="446"/>
      <c r="F246" s="446"/>
      <c r="G246" s="446"/>
      <c r="H246" s="446"/>
      <c r="I246" s="336"/>
      <c r="J246" s="29"/>
      <c r="K246" s="19"/>
      <c r="L246" s="107"/>
      <c r="Y246" s="192"/>
      <c r="Z246" s="192"/>
      <c r="AA246" s="192"/>
      <c r="AB246" s="98"/>
      <c r="AC246" s="98"/>
      <c r="AH246" s="192"/>
    </row>
    <row r="247" spans="1:41" ht="18" customHeight="1" x14ac:dyDescent="0.25">
      <c r="A247" s="16"/>
      <c r="B247" s="446" t="s">
        <v>454</v>
      </c>
      <c r="C247" s="446"/>
      <c r="D247" s="446"/>
      <c r="E247" s="446"/>
      <c r="F247" s="446"/>
      <c r="G247" s="446"/>
      <c r="H247" s="446"/>
      <c r="I247" s="336"/>
      <c r="J247" s="29"/>
      <c r="K247" s="19"/>
      <c r="L247" s="107"/>
      <c r="Y247" s="192"/>
      <c r="Z247" s="192"/>
      <c r="AA247" s="192"/>
      <c r="AB247" s="98"/>
      <c r="AC247" s="98"/>
      <c r="AH247" s="192"/>
    </row>
    <row r="248" spans="1:41" ht="18" customHeight="1" x14ac:dyDescent="0.25">
      <c r="A248" s="16"/>
      <c r="B248" s="446" t="s">
        <v>455</v>
      </c>
      <c r="C248" s="446"/>
      <c r="D248" s="446"/>
      <c r="E248" s="446"/>
      <c r="F248" s="446"/>
      <c r="G248" s="446"/>
      <c r="H248" s="446"/>
      <c r="I248" s="336"/>
      <c r="J248" s="29"/>
      <c r="K248" s="19"/>
      <c r="L248" s="107"/>
      <c r="Y248" s="192"/>
      <c r="Z248" s="192"/>
      <c r="AA248" s="192"/>
      <c r="AB248" s="98"/>
      <c r="AC248" s="98"/>
      <c r="AH248" s="192"/>
    </row>
    <row r="249" spans="1:41" ht="18" customHeight="1" x14ac:dyDescent="0.25">
      <c r="A249" s="16"/>
      <c r="B249" s="446" t="s">
        <v>456</v>
      </c>
      <c r="C249" s="446"/>
      <c r="D249" s="446"/>
      <c r="E249" s="446"/>
      <c r="F249" s="446"/>
      <c r="G249" s="446"/>
      <c r="H249" s="446"/>
      <c r="I249" s="336"/>
      <c r="J249" s="29"/>
      <c r="K249" s="19"/>
      <c r="L249" s="107"/>
      <c r="Y249" s="192"/>
      <c r="Z249" s="192"/>
      <c r="AA249" s="192"/>
      <c r="AB249" s="98"/>
      <c r="AC249" s="98"/>
      <c r="AH249" s="192"/>
    </row>
    <row r="250" spans="1:41" ht="18" customHeight="1" x14ac:dyDescent="0.25">
      <c r="A250" s="16"/>
      <c r="B250" s="446" t="s">
        <v>457</v>
      </c>
      <c r="C250" s="446"/>
      <c r="D250" s="446"/>
      <c r="E250" s="446"/>
      <c r="F250" s="446"/>
      <c r="G250" s="446"/>
      <c r="H250" s="446"/>
      <c r="I250" s="336"/>
      <c r="J250" s="29"/>
      <c r="K250" s="19"/>
      <c r="L250" s="107"/>
      <c r="Y250" s="192"/>
      <c r="Z250" s="192"/>
      <c r="AA250" s="192"/>
      <c r="AB250" s="98"/>
      <c r="AC250" s="98"/>
      <c r="AH250" s="192"/>
    </row>
    <row r="251" spans="1:41" ht="18" customHeight="1" x14ac:dyDescent="0.25">
      <c r="A251" s="16"/>
      <c r="B251" s="446" t="s">
        <v>458</v>
      </c>
      <c r="C251" s="446"/>
      <c r="D251" s="446"/>
      <c r="E251" s="446"/>
      <c r="F251" s="446"/>
      <c r="G251" s="446"/>
      <c r="H251" s="446"/>
      <c r="I251" s="336"/>
      <c r="J251" s="29"/>
      <c r="K251" s="19"/>
      <c r="L251" s="107"/>
      <c r="Y251" s="192"/>
      <c r="Z251" s="192"/>
      <c r="AA251" s="192"/>
      <c r="AB251" s="98"/>
      <c r="AC251" s="98"/>
      <c r="AH251" s="192"/>
    </row>
    <row r="252" spans="1:41" ht="18" customHeight="1" x14ac:dyDescent="0.25">
      <c r="A252" s="16"/>
      <c r="B252" s="446" t="s">
        <v>459</v>
      </c>
      <c r="C252" s="446"/>
      <c r="D252" s="446"/>
      <c r="E252" s="446"/>
      <c r="F252" s="446"/>
      <c r="G252" s="446"/>
      <c r="H252" s="446"/>
      <c r="I252" s="336"/>
      <c r="J252" s="29"/>
      <c r="K252" s="19"/>
      <c r="L252" s="107"/>
      <c r="Y252" s="192"/>
      <c r="Z252" s="192"/>
      <c r="AA252" s="192"/>
      <c r="AB252" s="98"/>
      <c r="AC252" s="98"/>
      <c r="AH252" s="192"/>
    </row>
    <row r="253" spans="1:41" ht="18" customHeight="1" x14ac:dyDescent="0.25">
      <c r="A253" s="16"/>
      <c r="B253" s="446" t="s">
        <v>460</v>
      </c>
      <c r="C253" s="446"/>
      <c r="D253" s="446"/>
      <c r="E253" s="446"/>
      <c r="F253" s="446"/>
      <c r="G253" s="446"/>
      <c r="H253" s="446"/>
      <c r="I253" s="336"/>
      <c r="J253" s="29"/>
      <c r="K253" s="19"/>
      <c r="L253" s="107"/>
      <c r="Y253" s="192"/>
      <c r="Z253" s="192"/>
      <c r="AA253" s="192"/>
      <c r="AB253" s="98"/>
      <c r="AC253" s="98"/>
      <c r="AH253" s="192"/>
    </row>
    <row r="254" spans="1:41" ht="18" customHeight="1" x14ac:dyDescent="0.25">
      <c r="A254" s="16"/>
      <c r="B254" s="446" t="s">
        <v>461</v>
      </c>
      <c r="C254" s="446"/>
      <c r="D254" s="446"/>
      <c r="E254" s="446"/>
      <c r="F254" s="446"/>
      <c r="G254" s="446"/>
      <c r="H254" s="446"/>
      <c r="I254" s="336"/>
      <c r="J254" s="29"/>
      <c r="K254" s="19"/>
      <c r="L254" s="107"/>
      <c r="Y254" s="192"/>
      <c r="Z254" s="192"/>
      <c r="AA254" s="192"/>
      <c r="AB254" s="98"/>
      <c r="AC254" s="98"/>
      <c r="AH254" s="192"/>
    </row>
    <row r="255" spans="1:41" ht="9.9499999999999993" customHeight="1" x14ac:dyDescent="0.25">
      <c r="A255" s="16"/>
      <c r="B255" s="191"/>
      <c r="C255" s="191"/>
      <c r="D255" s="188"/>
      <c r="E255" s="188"/>
      <c r="F255" s="188"/>
      <c r="G255" s="188"/>
      <c r="H255" s="188"/>
      <c r="I255" s="188"/>
      <c r="J255" s="188"/>
      <c r="K255" s="19"/>
      <c r="L255" s="107"/>
      <c r="Y255" s="192"/>
      <c r="Z255" s="192"/>
      <c r="AA255" s="192"/>
      <c r="AB255" s="98"/>
      <c r="AC255" s="98"/>
      <c r="AH255" s="192"/>
    </row>
    <row r="256" spans="1:41" ht="18" customHeight="1" x14ac:dyDescent="0.25">
      <c r="A256" s="16"/>
      <c r="B256" s="341" t="s">
        <v>470</v>
      </c>
      <c r="C256" s="17"/>
      <c r="D256" s="188"/>
      <c r="E256" s="188"/>
      <c r="F256" s="188"/>
      <c r="G256" s="188"/>
      <c r="H256" s="188"/>
      <c r="I256" s="188"/>
      <c r="J256" s="188"/>
      <c r="K256" s="19"/>
      <c r="L256" s="107"/>
      <c r="Y256" s="192"/>
      <c r="Z256" s="192"/>
      <c r="AA256" s="192"/>
      <c r="AB256" s="98"/>
      <c r="AC256" s="98"/>
      <c r="AH256" s="192"/>
    </row>
    <row r="257" spans="1:34" ht="18" customHeight="1" x14ac:dyDescent="0.25">
      <c r="A257" s="16"/>
      <c r="B257" s="335" t="s">
        <v>471</v>
      </c>
      <c r="C257" s="191"/>
      <c r="D257" s="430"/>
      <c r="E257" s="430"/>
      <c r="F257" s="430"/>
      <c r="G257" s="430"/>
      <c r="H257" s="430"/>
      <c r="I257" s="430"/>
      <c r="J257" s="430"/>
      <c r="K257" s="19"/>
      <c r="L257" s="107"/>
      <c r="Y257" s="192"/>
      <c r="Z257" s="192"/>
      <c r="AA257" s="192"/>
      <c r="AB257" s="98"/>
      <c r="AC257" s="98"/>
      <c r="AH257" s="192"/>
    </row>
    <row r="258" spans="1:34" ht="18" customHeight="1" x14ac:dyDescent="0.25">
      <c r="A258" s="16"/>
      <c r="B258" s="335" t="s">
        <v>472</v>
      </c>
      <c r="C258" s="191"/>
      <c r="D258" s="430"/>
      <c r="E258" s="430"/>
      <c r="F258" s="430"/>
      <c r="G258" s="430"/>
      <c r="H258" s="430"/>
      <c r="I258" s="430"/>
      <c r="J258" s="430"/>
      <c r="K258" s="19"/>
      <c r="L258" s="107"/>
      <c r="Y258" s="192"/>
      <c r="Z258" s="192"/>
      <c r="AA258" s="192"/>
      <c r="AB258" s="98"/>
      <c r="AC258" s="98"/>
      <c r="AH258" s="192"/>
    </row>
    <row r="259" spans="1:34" ht="18" customHeight="1" x14ac:dyDescent="0.25">
      <c r="A259" s="16"/>
      <c r="B259" s="352" t="s">
        <v>423</v>
      </c>
      <c r="C259" s="191"/>
      <c r="D259" s="430"/>
      <c r="E259" s="430"/>
      <c r="F259" s="430"/>
      <c r="G259" s="430"/>
      <c r="H259" s="430"/>
      <c r="I259" s="430"/>
      <c r="J259" s="430"/>
      <c r="K259" s="19"/>
      <c r="L259" s="107"/>
      <c r="Y259" s="192"/>
      <c r="Z259" s="192"/>
      <c r="AA259" s="192"/>
      <c r="AB259" s="98"/>
      <c r="AC259" s="98"/>
      <c r="AH259" s="192"/>
    </row>
    <row r="260" spans="1:34" ht="18" customHeight="1" x14ac:dyDescent="0.25">
      <c r="A260" s="16"/>
      <c r="B260" s="335" t="s">
        <v>376</v>
      </c>
      <c r="C260" s="191"/>
      <c r="D260" s="430"/>
      <c r="E260" s="430"/>
      <c r="F260" s="430"/>
      <c r="G260" s="430"/>
      <c r="H260" s="430"/>
      <c r="I260" s="430"/>
      <c r="J260" s="430"/>
      <c r="K260" s="19"/>
      <c r="L260" s="107"/>
      <c r="Y260" s="192"/>
      <c r="Z260" s="192"/>
      <c r="AA260" s="192"/>
      <c r="AB260" s="98"/>
      <c r="AC260" s="98"/>
      <c r="AH260" s="192"/>
    </row>
    <row r="261" spans="1:34" ht="9.9499999999999993" customHeight="1" x14ac:dyDescent="0.25">
      <c r="A261" s="21"/>
      <c r="B261" s="22"/>
      <c r="C261" s="22"/>
      <c r="D261" s="22"/>
      <c r="E261" s="22"/>
      <c r="F261" s="22"/>
      <c r="G261" s="22"/>
      <c r="H261" s="22"/>
      <c r="I261" s="22"/>
      <c r="J261" s="22"/>
      <c r="K261" s="23"/>
      <c r="L261" s="107"/>
      <c r="Y261" s="192"/>
      <c r="Z261" s="192"/>
      <c r="AA261" s="192"/>
      <c r="AB261" s="98"/>
      <c r="AC261" s="98"/>
      <c r="AH261" s="192"/>
    </row>
    <row r="262" spans="1:34" ht="9.9499999999999993" customHeight="1" x14ac:dyDescent="0.25">
      <c r="A262" s="177"/>
      <c r="B262" s="175"/>
      <c r="C262" s="175"/>
      <c r="D262" s="104"/>
      <c r="E262" s="104"/>
      <c r="F262" s="104"/>
      <c r="G262" s="104"/>
      <c r="H262" s="104"/>
      <c r="I262" s="104"/>
      <c r="J262" s="104"/>
      <c r="K262" s="207"/>
      <c r="L262" s="107"/>
    </row>
    <row r="263" spans="1:34" ht="9.9499999999999993" customHeight="1" x14ac:dyDescent="0.25">
      <c r="A263" s="13"/>
      <c r="B263" s="14"/>
      <c r="C263" s="14"/>
      <c r="D263" s="14"/>
      <c r="E263" s="14"/>
      <c r="F263" s="14"/>
      <c r="G263" s="14"/>
      <c r="H263" s="14"/>
      <c r="I263" s="14"/>
      <c r="J263" s="14"/>
      <c r="K263" s="15"/>
      <c r="L263" s="107"/>
      <c r="AH263" s="192"/>
    </row>
    <row r="264" spans="1:34" ht="18" customHeight="1" x14ac:dyDescent="0.25">
      <c r="A264" s="16"/>
      <c r="B264" s="350" t="s">
        <v>477</v>
      </c>
      <c r="C264" s="17"/>
      <c r="D264" s="510"/>
      <c r="E264" s="510"/>
      <c r="F264" s="510"/>
      <c r="G264" s="510"/>
      <c r="H264" s="510"/>
      <c r="I264" s="510"/>
      <c r="J264" s="510"/>
      <c r="K264" s="19"/>
      <c r="L264" s="107"/>
      <c r="M264" s="173"/>
      <c r="N264" s="173"/>
      <c r="O264" s="173"/>
      <c r="P264" s="173"/>
      <c r="AH264" s="192"/>
    </row>
    <row r="265" spans="1:34" ht="18" customHeight="1" x14ac:dyDescent="0.25">
      <c r="A265" s="16"/>
      <c r="B265" s="335" t="s">
        <v>437</v>
      </c>
      <c r="C265" s="335"/>
      <c r="D265" s="506"/>
      <c r="E265" s="506"/>
      <c r="F265" s="506"/>
      <c r="G265" s="506"/>
      <c r="H265" s="506"/>
      <c r="I265" s="506"/>
      <c r="J265" s="506"/>
      <c r="K265" s="19"/>
      <c r="L265" s="107"/>
      <c r="AH265" s="192"/>
    </row>
    <row r="266" spans="1:34" ht="18" customHeight="1" x14ac:dyDescent="0.25">
      <c r="A266" s="16"/>
      <c r="B266" s="335" t="s">
        <v>438</v>
      </c>
      <c r="C266" s="335"/>
      <c r="D266" s="506"/>
      <c r="E266" s="506"/>
      <c r="F266" s="506"/>
      <c r="G266" s="506"/>
      <c r="H266" s="506"/>
      <c r="I266" s="506"/>
      <c r="J266" s="506"/>
      <c r="K266" s="19"/>
      <c r="L266" s="107"/>
      <c r="AH266" s="192"/>
    </row>
    <row r="267" spans="1:34" ht="18" customHeight="1" x14ac:dyDescent="0.25">
      <c r="A267" s="16"/>
      <c r="B267" s="335" t="s">
        <v>439</v>
      </c>
      <c r="C267" s="335"/>
      <c r="D267" s="507"/>
      <c r="E267" s="508"/>
      <c r="F267" s="508"/>
      <c r="G267" s="508"/>
      <c r="H267" s="508"/>
      <c r="I267" s="508"/>
      <c r="J267" s="509"/>
      <c r="K267" s="19"/>
      <c r="L267" s="107"/>
      <c r="AH267" s="192"/>
    </row>
    <row r="268" spans="1:34" ht="60" customHeight="1" x14ac:dyDescent="0.25">
      <c r="A268" s="16"/>
      <c r="B268" s="335" t="s">
        <v>440</v>
      </c>
      <c r="C268" s="335"/>
      <c r="D268" s="506"/>
      <c r="E268" s="506"/>
      <c r="F268" s="506"/>
      <c r="G268" s="506"/>
      <c r="H268" s="506"/>
      <c r="I268" s="506"/>
      <c r="J268" s="506"/>
      <c r="K268" s="19"/>
      <c r="L268" s="107"/>
      <c r="AH268" s="192"/>
    </row>
    <row r="269" spans="1:34" ht="9.9499999999999993" customHeight="1" x14ac:dyDescent="0.25">
      <c r="A269" s="16"/>
      <c r="B269" s="335"/>
      <c r="C269" s="335"/>
      <c r="D269" s="336"/>
      <c r="E269" s="336"/>
      <c r="F269" s="336"/>
      <c r="G269" s="336"/>
      <c r="H269" s="336"/>
      <c r="I269" s="336"/>
      <c r="J269" s="336"/>
      <c r="K269" s="19"/>
      <c r="L269" s="107"/>
      <c r="AH269" s="192"/>
    </row>
    <row r="270" spans="1:34" ht="18" customHeight="1" x14ac:dyDescent="0.25">
      <c r="A270" s="16"/>
      <c r="B270" s="341" t="s">
        <v>442</v>
      </c>
      <c r="C270" s="341"/>
      <c r="D270" s="498" t="s">
        <v>443</v>
      </c>
      <c r="E270" s="498"/>
      <c r="F270" s="498"/>
      <c r="G270" s="336"/>
      <c r="H270" s="343"/>
      <c r="I270" s="336"/>
      <c r="J270" s="351" t="s">
        <v>413</v>
      </c>
      <c r="K270" s="19"/>
      <c r="L270" s="107"/>
      <c r="Y270" s="192"/>
      <c r="Z270" s="192"/>
      <c r="AA270" s="192"/>
      <c r="AB270" s="98"/>
      <c r="AC270" s="98"/>
      <c r="AH270" s="192"/>
    </row>
    <row r="271" spans="1:34" ht="18" customHeight="1" x14ac:dyDescent="0.25">
      <c r="A271" s="16"/>
      <c r="B271" s="335" t="s">
        <v>444</v>
      </c>
      <c r="C271" s="344" t="s">
        <v>483</v>
      </c>
      <c r="D271" s="152"/>
      <c r="E271" s="340" t="s">
        <v>482</v>
      </c>
      <c r="F271" s="152"/>
      <c r="G271" s="336"/>
      <c r="H271" s="26"/>
      <c r="I271" s="336"/>
      <c r="J271" s="190">
        <f>ROUND(((F271-D271)/30.4),0)</f>
        <v>0</v>
      </c>
      <c r="K271" s="19"/>
      <c r="L271" s="107"/>
      <c r="P271" s="156"/>
      <c r="Q271" s="156"/>
      <c r="R271" s="157"/>
      <c r="S271" s="157"/>
      <c r="T271" s="157"/>
      <c r="U271" s="157"/>
      <c r="V271" s="157"/>
      <c r="W271" s="157"/>
      <c r="X271" s="157"/>
      <c r="Y271" s="157"/>
      <c r="Z271" s="157"/>
      <c r="AA271" s="157"/>
      <c r="AB271" s="158"/>
      <c r="AC271" s="158"/>
      <c r="AD271" s="157"/>
      <c r="AE271" s="157"/>
      <c r="AH271" s="192"/>
    </row>
    <row r="272" spans="1:34" ht="9.9499999999999993" customHeight="1" x14ac:dyDescent="0.25">
      <c r="A272" s="16"/>
      <c r="B272" s="335"/>
      <c r="C272" s="344"/>
      <c r="D272" s="99"/>
      <c r="E272" s="339"/>
      <c r="F272" s="99"/>
      <c r="G272" s="336"/>
      <c r="H272" s="26"/>
      <c r="I272" s="336"/>
      <c r="J272" s="188"/>
      <c r="K272" s="19"/>
      <c r="L272" s="107"/>
      <c r="P272" s="156"/>
      <c r="Q272" s="156"/>
      <c r="R272" s="157"/>
      <c r="S272" s="157"/>
      <c r="T272" s="157"/>
      <c r="U272" s="157"/>
      <c r="V272" s="157"/>
      <c r="W272" s="157"/>
      <c r="X272" s="157"/>
      <c r="Y272" s="157"/>
      <c r="Z272" s="157"/>
      <c r="AA272" s="157"/>
      <c r="AB272" s="158"/>
      <c r="AC272" s="158"/>
      <c r="AD272" s="157"/>
      <c r="AE272" s="157"/>
      <c r="AH272" s="192"/>
    </row>
    <row r="273" spans="1:41" ht="18" customHeight="1" x14ac:dyDescent="0.25">
      <c r="A273" s="16"/>
      <c r="B273" s="335" t="s">
        <v>445</v>
      </c>
      <c r="C273" s="344"/>
      <c r="D273" s="500" t="s">
        <v>484</v>
      </c>
      <c r="E273" s="501"/>
      <c r="F273" s="29"/>
      <c r="G273" s="336"/>
      <c r="H273" s="502" t="s">
        <v>1560</v>
      </c>
      <c r="I273" s="503"/>
      <c r="J273" s="29"/>
      <c r="K273" s="19"/>
      <c r="L273" s="107"/>
      <c r="P273" s="156"/>
      <c r="Q273" s="156"/>
      <c r="R273" s="160"/>
      <c r="S273" s="157"/>
      <c r="T273" s="157"/>
      <c r="U273" s="157"/>
      <c r="V273" s="157"/>
      <c r="W273" s="157"/>
      <c r="X273" s="157"/>
      <c r="Y273" s="157"/>
      <c r="Z273" s="157"/>
      <c r="AA273" s="157"/>
      <c r="AB273" s="158"/>
      <c r="AC273" s="158"/>
      <c r="AD273" s="157"/>
      <c r="AE273" s="157"/>
      <c r="AH273" s="192"/>
    </row>
    <row r="274" spans="1:41" ht="18" customHeight="1" x14ac:dyDescent="0.25">
      <c r="A274" s="16"/>
      <c r="B274" s="363" t="s">
        <v>1563</v>
      </c>
      <c r="C274" s="344"/>
      <c r="D274" s="500"/>
      <c r="E274" s="501"/>
      <c r="F274" s="29"/>
      <c r="G274" s="336"/>
      <c r="H274" s="504"/>
      <c r="I274" s="503"/>
      <c r="J274" s="29"/>
      <c r="K274" s="19"/>
      <c r="L274" s="107"/>
      <c r="P274" s="156"/>
      <c r="Q274" s="156"/>
      <c r="R274" s="159"/>
      <c r="S274" s="157"/>
      <c r="T274" s="157"/>
      <c r="U274" s="157"/>
      <c r="V274" s="157"/>
      <c r="W274" s="157"/>
      <c r="X274" s="157"/>
      <c r="Y274" s="157"/>
      <c r="Z274" s="157"/>
      <c r="AA274" s="157"/>
      <c r="AB274" s="158"/>
      <c r="AC274" s="158"/>
      <c r="AD274" s="157"/>
      <c r="AE274" s="157"/>
      <c r="AH274" s="192"/>
    </row>
    <row r="275" spans="1:41" ht="18" customHeight="1" x14ac:dyDescent="0.25">
      <c r="A275" s="16"/>
      <c r="B275" s="446" t="s">
        <v>447</v>
      </c>
      <c r="C275" s="446"/>
      <c r="D275" s="446"/>
      <c r="E275" s="446"/>
      <c r="F275" s="446"/>
      <c r="G275" s="446"/>
      <c r="H275" s="446"/>
      <c r="I275" s="449"/>
      <c r="J275" s="29"/>
      <c r="K275" s="19"/>
      <c r="L275" s="107"/>
      <c r="P275" s="156"/>
      <c r="Q275" s="156"/>
      <c r="R275" s="157"/>
      <c r="S275" s="157"/>
      <c r="T275" s="157"/>
      <c r="U275" s="157"/>
      <c r="V275" s="157"/>
      <c r="W275" s="157"/>
      <c r="X275" s="157"/>
      <c r="Y275" s="157"/>
      <c r="Z275" s="157"/>
      <c r="AA275" s="157"/>
      <c r="AB275" s="158"/>
      <c r="AC275" s="158"/>
      <c r="AD275" s="157"/>
      <c r="AE275" s="157"/>
      <c r="AH275" s="192"/>
    </row>
    <row r="276" spans="1:41" ht="9.9499999999999993" customHeight="1" x14ac:dyDescent="0.25">
      <c r="A276" s="16"/>
      <c r="B276" s="344"/>
      <c r="C276" s="344"/>
      <c r="D276" s="344"/>
      <c r="E276" s="344"/>
      <c r="F276" s="344"/>
      <c r="G276" s="344"/>
      <c r="H276" s="344"/>
      <c r="I276" s="344"/>
      <c r="J276" s="34"/>
      <c r="K276" s="19"/>
      <c r="L276" s="107"/>
      <c r="Y276" s="192"/>
      <c r="Z276" s="192"/>
      <c r="AA276" s="192"/>
      <c r="AB276" s="98"/>
      <c r="AC276" s="98"/>
      <c r="AH276" s="192"/>
    </row>
    <row r="277" spans="1:41" ht="18" customHeight="1" x14ac:dyDescent="0.25">
      <c r="A277" s="16"/>
      <c r="B277" s="446" t="s">
        <v>1570</v>
      </c>
      <c r="C277" s="446"/>
      <c r="D277" s="446"/>
      <c r="E277" s="446"/>
      <c r="F277" s="446"/>
      <c r="G277" s="446"/>
      <c r="H277" s="446"/>
      <c r="I277" s="449"/>
      <c r="J277" s="29"/>
      <c r="K277" s="19"/>
      <c r="L277" s="107"/>
      <c r="M277" s="424" t="s">
        <v>19</v>
      </c>
      <c r="N277" s="424"/>
      <c r="O277" s="424"/>
      <c r="P277" s="424"/>
      <c r="Q277" s="424"/>
      <c r="R277" s="424"/>
      <c r="S277" s="488" t="s">
        <v>61</v>
      </c>
      <c r="T277" s="488"/>
      <c r="U277" s="488"/>
      <c r="V277" s="488"/>
      <c r="W277" s="488"/>
      <c r="X277" s="488"/>
      <c r="Y277" s="489" t="s">
        <v>58</v>
      </c>
      <c r="Z277" s="490"/>
      <c r="AA277" s="490"/>
      <c r="AB277" s="490"/>
      <c r="AC277" s="490"/>
      <c r="AD277" s="491"/>
      <c r="AE277" s="165"/>
      <c r="AF277" s="424" t="s">
        <v>60</v>
      </c>
      <c r="AG277" s="424"/>
      <c r="AH277" s="424"/>
      <c r="AI277" s="192"/>
      <c r="AJ277" s="489" t="s">
        <v>4</v>
      </c>
      <c r="AK277" s="491"/>
      <c r="AM277" s="518" t="s">
        <v>280</v>
      </c>
      <c r="AN277" s="294"/>
      <c r="AO277" s="518" t="s">
        <v>281</v>
      </c>
    </row>
    <row r="278" spans="1:41" ht="18" customHeight="1" x14ac:dyDescent="0.25">
      <c r="A278" s="16"/>
      <c r="B278" s="446" t="s">
        <v>448</v>
      </c>
      <c r="C278" s="446"/>
      <c r="D278" s="446"/>
      <c r="E278" s="446"/>
      <c r="F278" s="446"/>
      <c r="G278" s="446"/>
      <c r="H278" s="446"/>
      <c r="I278" s="449"/>
      <c r="J278" s="29"/>
      <c r="K278" s="19"/>
      <c r="L278" s="107"/>
      <c r="M278" s="494" t="s">
        <v>9</v>
      </c>
      <c r="N278" s="496"/>
      <c r="O278" s="494" t="s">
        <v>8</v>
      </c>
      <c r="P278" s="496"/>
      <c r="Q278" s="489" t="s">
        <v>7</v>
      </c>
      <c r="R278" s="491"/>
      <c r="S278" s="489" t="s">
        <v>9</v>
      </c>
      <c r="T278" s="491"/>
      <c r="U278" s="489" t="s">
        <v>8</v>
      </c>
      <c r="V278" s="491"/>
      <c r="W278" s="489" t="s">
        <v>7</v>
      </c>
      <c r="X278" s="491"/>
      <c r="Y278" s="489" t="s">
        <v>9</v>
      </c>
      <c r="Z278" s="491"/>
      <c r="AA278" s="492" t="s">
        <v>8</v>
      </c>
      <c r="AB278" s="493"/>
      <c r="AC278" s="489" t="s">
        <v>7</v>
      </c>
      <c r="AD278" s="491"/>
      <c r="AE278" s="165"/>
      <c r="AF278" s="199" t="s">
        <v>9</v>
      </c>
      <c r="AG278" s="199" t="s">
        <v>8</v>
      </c>
      <c r="AH278" s="199" t="s">
        <v>7</v>
      </c>
      <c r="AI278" s="192"/>
      <c r="AJ278" s="282" t="s">
        <v>9</v>
      </c>
      <c r="AK278" s="282" t="s">
        <v>8</v>
      </c>
      <c r="AM278" s="519"/>
      <c r="AN278" s="294"/>
      <c r="AO278" s="519"/>
    </row>
    <row r="279" spans="1:41" ht="9.9499999999999993" customHeight="1" x14ac:dyDescent="0.25">
      <c r="A279" s="16"/>
      <c r="B279" s="18"/>
      <c r="C279" s="18"/>
      <c r="D279" s="18"/>
      <c r="E279" s="18"/>
      <c r="F279" s="18"/>
      <c r="G279" s="18"/>
      <c r="H279" s="18"/>
      <c r="I279" s="18"/>
      <c r="J279" s="18"/>
      <c r="K279" s="19"/>
      <c r="L279" s="107"/>
      <c r="S279" s="192"/>
      <c r="T279" s="192"/>
      <c r="U279" s="192"/>
      <c r="V279" s="192"/>
      <c r="W279" s="192"/>
      <c r="X279" s="192"/>
      <c r="Y279" s="192"/>
      <c r="Z279" s="192"/>
      <c r="AA279" s="192"/>
      <c r="AB279" s="162"/>
      <c r="AC279" s="162"/>
      <c r="AD279" s="192"/>
      <c r="AE279" s="207"/>
      <c r="AH279" s="192"/>
      <c r="AI279" s="192"/>
      <c r="AJ279" s="286"/>
      <c r="AK279" s="286"/>
      <c r="AM279" s="294"/>
      <c r="AN279" s="294"/>
      <c r="AO279" s="294"/>
    </row>
    <row r="280" spans="1:41" ht="18" customHeight="1" x14ac:dyDescent="0.25">
      <c r="A280" s="16"/>
      <c r="B280" s="341" t="s">
        <v>449</v>
      </c>
      <c r="C280" s="341"/>
      <c r="D280" s="498" t="s">
        <v>443</v>
      </c>
      <c r="E280" s="498"/>
      <c r="F280" s="498"/>
      <c r="G280" s="18"/>
      <c r="H280" s="28" t="s">
        <v>450</v>
      </c>
      <c r="I280" s="18"/>
      <c r="J280" s="25" t="s">
        <v>451</v>
      </c>
      <c r="K280" s="19"/>
      <c r="L280" s="107"/>
      <c r="M280" s="511">
        <f>IF(F273&gt;=F274,F273,F274)</f>
        <v>0</v>
      </c>
      <c r="N280" s="512"/>
      <c r="O280" s="512"/>
      <c r="P280" s="512"/>
      <c r="Q280" s="512"/>
      <c r="R280" s="513"/>
      <c r="S280" s="163"/>
      <c r="T280" s="163"/>
      <c r="U280" s="163"/>
      <c r="V280" s="163"/>
      <c r="W280" s="163"/>
      <c r="X280" s="163"/>
      <c r="Y280" s="37"/>
      <c r="Z280" s="37"/>
      <c r="AA280" s="37"/>
      <c r="AB280" s="164"/>
      <c r="AC280" s="164"/>
      <c r="AD280" s="37"/>
      <c r="AE280" s="207"/>
      <c r="AH280" s="192"/>
      <c r="AI280" s="192"/>
      <c r="AJ280" s="169"/>
      <c r="AK280" s="169"/>
      <c r="AM280" s="294"/>
      <c r="AN280" s="294"/>
      <c r="AO280" s="294"/>
    </row>
    <row r="281" spans="1:41" ht="18" customHeight="1" x14ac:dyDescent="0.25">
      <c r="A281" s="16"/>
      <c r="B281" s="342"/>
      <c r="C281" s="344" t="s">
        <v>446</v>
      </c>
      <c r="D281" s="152"/>
      <c r="E281" s="344" t="s">
        <v>482</v>
      </c>
      <c r="F281" s="152"/>
      <c r="G281" s="340"/>
      <c r="H281" s="29"/>
      <c r="I281" s="198"/>
      <c r="J281" s="190" t="str">
        <f>IFERROR(ROUND(H281/((F281-D281)/30.4),0),"")</f>
        <v/>
      </c>
      <c r="K281" s="19"/>
      <c r="L281" s="107"/>
      <c r="M281" s="161">
        <f>((($M280-$M$432)/($M$431-$M$432))*0.5+1)</f>
        <v>-0.25</v>
      </c>
      <c r="N281" s="167">
        <f>IF($M281&gt;1.5,1.5,IF($M281&lt;0.5,0,$M281))</f>
        <v>0</v>
      </c>
      <c r="O281" s="161">
        <f>((($M280-$O$432)/($O$431-$O$432))*0.5+1)</f>
        <v>-0.75</v>
      </c>
      <c r="P281" s="167">
        <f>IF($O281&gt;1.5,1.5,IF($O281&lt;0.5,0,$O281))</f>
        <v>0</v>
      </c>
      <c r="Q281" s="161">
        <f>((($M280-$Q$432)/($Q$431-$Q$432))*0.5+1)</f>
        <v>-0.5</v>
      </c>
      <c r="R281" s="167">
        <f>IF($Q281&gt;1.5,1.5,IF($Q281&lt;0.5,0,$Q281))</f>
        <v>0</v>
      </c>
      <c r="S281" s="161">
        <f>((($H281-$S$432)/($S$431-$S$432))*0.5+1)</f>
        <v>-1</v>
      </c>
      <c r="T281" s="167">
        <f>IF($S281&gt;1.5,1.5,IF($S281&lt;0.5,0,$S281))</f>
        <v>0</v>
      </c>
      <c r="U281" s="161">
        <f>((($H281-$U$432)/($U$431-$U$432))*0.5+1)</f>
        <v>-0.75</v>
      </c>
      <c r="V281" s="167">
        <f>IF($U281&gt;1.5,1.5,IF($U281&lt;0.5,0,$U281))</f>
        <v>0</v>
      </c>
      <c r="W281" s="161">
        <f>((($H281-$W$432)/($W$431-$W$432))*0.5+1)</f>
        <v>-1.4</v>
      </c>
      <c r="X281" s="167">
        <f>IF($W281&gt;1.5,1.5,IF($W281&lt;0.5,0,$W281))</f>
        <v>0</v>
      </c>
      <c r="Y281" s="161">
        <f>((($J275-$Y$432)/($Y$431-$Y$432))*0.5+1)</f>
        <v>-0.25</v>
      </c>
      <c r="Z281" s="167">
        <f>IF($Y281&gt;1.5,1.5,IF($Y281&lt;0.5,0,$Y281))</f>
        <v>0</v>
      </c>
      <c r="AA281" s="161">
        <f>((($J275-$AA$432)/($AA$431-$AA$432))*0.5+1)</f>
        <v>0</v>
      </c>
      <c r="AB281" s="167">
        <f>IF($AA281&gt;1.5,1.5,IF($AA281&lt;0.5,0,$AA281))</f>
        <v>0</v>
      </c>
      <c r="AC281" s="161">
        <f>((($J275-$AC$432)/($AC$431-$AC$432))*0.5+1)</f>
        <v>0</v>
      </c>
      <c r="AD281" s="167">
        <f>IF($AC281&gt;1.5,1.5,IF($AC281&lt;0.5,0,$AC281))</f>
        <v>0</v>
      </c>
      <c r="AE281" s="166"/>
      <c r="AF281" s="168">
        <f>IF(AND($AJ281=1,PRODUCT(N281,T281,Z281)&gt;=1,$J285&gt;=$AG$432),1,0)</f>
        <v>0</v>
      </c>
      <c r="AG281" s="168">
        <f>IF(AND($AK281=1,PRODUCT(P281,V281,AB281)&gt;=1,$J285&gt;=$AG$431),1,0)</f>
        <v>0</v>
      </c>
      <c r="AH281" s="168">
        <f>IF(AND($B281="Project Manager",PRODUCT(R281,X281,AD281)&gt;=1,$J285&gt;=$AG$430),1,0)</f>
        <v>0</v>
      </c>
      <c r="AI281" s="192"/>
      <c r="AJ281" s="284">
        <f>IF(OR($B281="Project Manager",$B281="Co-Project Manager",$B281="Sub-Project Manager",$B281="Deputy Project Manager"),1,0)</f>
        <v>0</v>
      </c>
      <c r="AK281" s="284">
        <f>IF(OR($B281="Project Manager",$B281="Co-Project Manager",$B281="Sub-Project Manager"),1,0)</f>
        <v>0</v>
      </c>
      <c r="AM281" s="295">
        <f>IF(AND(F274&gt;=M$437,H281&gt;=O$437,J275&gt;=Q$437,AO281&gt;=S$437,J285&gt;=U$437),1,0)</f>
        <v>0</v>
      </c>
      <c r="AN281" s="294"/>
      <c r="AO281" s="297">
        <f>IF(F281="",0,DATEDIF(D281,F281,"m")+1)</f>
        <v>0</v>
      </c>
    </row>
    <row r="282" spans="1:41" ht="18" customHeight="1" x14ac:dyDescent="0.25">
      <c r="A282" s="16"/>
      <c r="B282" s="342"/>
      <c r="C282" s="344" t="s">
        <v>446</v>
      </c>
      <c r="D282" s="152"/>
      <c r="E282" s="344" t="s">
        <v>482</v>
      </c>
      <c r="F282" s="152"/>
      <c r="G282" s="340"/>
      <c r="H282" s="29"/>
      <c r="I282" s="198"/>
      <c r="J282" s="190" t="str">
        <f t="shared" ref="J282:J283" si="60">IFERROR(ROUND(H282/((F282-D282)/30.4),0),"")</f>
        <v/>
      </c>
      <c r="K282" s="19"/>
      <c r="L282" s="107"/>
      <c r="M282" s="161">
        <f>((($M280-$M$432)/($M$431-$M$432))*0.5+1)</f>
        <v>-0.25</v>
      </c>
      <c r="N282" s="167">
        <f t="shared" ref="N282:N283" si="61">IF($M282&gt;1.5,1.5,IF($M282&lt;0.5,0,$M282))</f>
        <v>0</v>
      </c>
      <c r="O282" s="161">
        <f>((($M280-$O$432)/($O$431-$O$432))*0.5+1)</f>
        <v>-0.75</v>
      </c>
      <c r="P282" s="167">
        <f t="shared" ref="P282:P283" si="62">IF($O282&gt;1.5,1.5,IF($O282&lt;0.5,0,$O282))</f>
        <v>0</v>
      </c>
      <c r="Q282" s="161">
        <f>((($M280-$Q$432)/($Q$431-$Q$432))*0.5+1)</f>
        <v>-0.5</v>
      </c>
      <c r="R282" s="167">
        <f t="shared" ref="R282:R283" si="63">IF($Q282&gt;1.5,1.5,IF($Q282&lt;0.5,0,$Q282))</f>
        <v>0</v>
      </c>
      <c r="S282" s="161">
        <f>((($H282-$S$432)/($S$431-$S$432))*0.5+1)</f>
        <v>-1</v>
      </c>
      <c r="T282" s="167">
        <f t="shared" ref="T282:T283" si="64">IF($S282&gt;1.5,1.5,IF($S282&lt;0.5,0,$S282))</f>
        <v>0</v>
      </c>
      <c r="U282" s="161">
        <f>((($H282-$U$432)/($U$431-$U$432))*0.5+1)</f>
        <v>-0.75</v>
      </c>
      <c r="V282" s="167">
        <f t="shared" ref="V282:V283" si="65">IF($U282&gt;1.5,1.5,IF($U282&lt;0.5,0,$U282))</f>
        <v>0</v>
      </c>
      <c r="W282" s="161">
        <f>((($H282-$W$432)/($W$431-$W$432))*0.5+1)</f>
        <v>-1.4</v>
      </c>
      <c r="X282" s="167">
        <f t="shared" ref="X282:X283" si="66">IF($W282&gt;1.5,1.5,IF($W282&lt;0.5,0,$W282))</f>
        <v>0</v>
      </c>
      <c r="Y282" s="161">
        <f>((($J275-$Y$432)/($Y$431-$Y$432))*0.5+1)</f>
        <v>-0.25</v>
      </c>
      <c r="Z282" s="167">
        <f t="shared" ref="Z282:Z283" si="67">IF($Y282&gt;1.5,1.5,IF($Y282&lt;0.5,0,$Y282))</f>
        <v>0</v>
      </c>
      <c r="AA282" s="161">
        <f>((($J275-$AA$432)/($AA$431-$AA$432))*0.5+1)</f>
        <v>0</v>
      </c>
      <c r="AB282" s="167">
        <f t="shared" ref="AB282:AB283" si="68">IF($AA282&gt;1.5,1.5,IF($AA282&lt;0.5,0,$AA282))</f>
        <v>0</v>
      </c>
      <c r="AC282" s="161">
        <f>((($J275-$AC$432)/($AC$431-$AC$432))*0.5+1)</f>
        <v>0</v>
      </c>
      <c r="AD282" s="167">
        <f t="shared" ref="AD282:AD283" si="69">IF($AC282&gt;1.5,1.5,IF($AC282&lt;0.5,0,$AC282))</f>
        <v>0</v>
      </c>
      <c r="AE282" s="166"/>
      <c r="AF282" s="168">
        <f>IF(AND($AJ282=1,PRODUCT(N282,T282,Z282)&gt;=1,$J285&gt;=$AG$432),1,0)</f>
        <v>0</v>
      </c>
      <c r="AG282" s="168">
        <f>IF(AND($AK282=1,PRODUCT(P282,V282,AB282)&gt;=1,$J285&gt;=$AG$431),1,0)</f>
        <v>0</v>
      </c>
      <c r="AH282" s="168">
        <f>IF(AND($B282="Project Manager",PRODUCT(R282,X282,AD282)&gt;=1,$J285&gt;=$AG$430),1,0)</f>
        <v>0</v>
      </c>
      <c r="AI282" s="192"/>
      <c r="AJ282" s="284">
        <f>IF(OR($B282="Project Manager",$B282="Co-Project Manager",$B282="Sub-Project Manager",$B282="Deputy Project Manager"),1,0)</f>
        <v>0</v>
      </c>
      <c r="AK282" s="284">
        <f>IF(OR($B282="Project Manager",$B282="Co-Project Manager",$B282="Sub-Project Manager"),1,0)</f>
        <v>0</v>
      </c>
      <c r="AM282" s="295">
        <f>IF(AND(F274&gt;=M$437,H282&gt;=O$437,J275&gt;=Q$437,AO282&gt;=S$437,J285&gt;=U$437),1,0)</f>
        <v>0</v>
      </c>
      <c r="AN282" s="294"/>
      <c r="AO282" s="297">
        <f>IF(F282="",0,DATEDIF(D282,F282,"m")+1)</f>
        <v>0</v>
      </c>
    </row>
    <row r="283" spans="1:41" ht="18" customHeight="1" x14ac:dyDescent="0.25">
      <c r="A283" s="16"/>
      <c r="B283" s="342"/>
      <c r="C283" s="344" t="s">
        <v>446</v>
      </c>
      <c r="D283" s="152"/>
      <c r="E283" s="344" t="s">
        <v>482</v>
      </c>
      <c r="F283" s="152"/>
      <c r="G283" s="340"/>
      <c r="H283" s="29"/>
      <c r="I283" s="198"/>
      <c r="J283" s="190" t="str">
        <f t="shared" si="60"/>
        <v/>
      </c>
      <c r="K283" s="19"/>
      <c r="L283" s="107"/>
      <c r="M283" s="161">
        <f>((($M280-$M$432)/($M$431-$M$432))*0.5+1)</f>
        <v>-0.25</v>
      </c>
      <c r="N283" s="167">
        <f t="shared" si="61"/>
        <v>0</v>
      </c>
      <c r="O283" s="161">
        <f>((($M280-$O$432)/($O$431-$O$432))*0.5+1)</f>
        <v>-0.75</v>
      </c>
      <c r="P283" s="167">
        <f t="shared" si="62"/>
        <v>0</v>
      </c>
      <c r="Q283" s="161">
        <f>((($M280-$Q$432)/($Q$431-$Q$432))*0.5+1)</f>
        <v>-0.5</v>
      </c>
      <c r="R283" s="167">
        <f t="shared" si="63"/>
        <v>0</v>
      </c>
      <c r="S283" s="161">
        <f>((($H283-$S$432)/($S$431-$S$432))*0.5+1)</f>
        <v>-1</v>
      </c>
      <c r="T283" s="167">
        <f t="shared" si="64"/>
        <v>0</v>
      </c>
      <c r="U283" s="161">
        <f>((($H283-$U$432)/($U$431-$U$432))*0.5+1)</f>
        <v>-0.75</v>
      </c>
      <c r="V283" s="167">
        <f t="shared" si="65"/>
        <v>0</v>
      </c>
      <c r="W283" s="161">
        <f>((($H283-$W$432)/($W$431-$W$432))*0.5+1)</f>
        <v>-1.4</v>
      </c>
      <c r="X283" s="167">
        <f t="shared" si="66"/>
        <v>0</v>
      </c>
      <c r="Y283" s="161">
        <f>((($J275-$Y$432)/($Y$431-$Y$432))*0.5+1)</f>
        <v>-0.25</v>
      </c>
      <c r="Z283" s="167">
        <f t="shared" si="67"/>
        <v>0</v>
      </c>
      <c r="AA283" s="161">
        <f>((($J275-$AA$432)/($AA$431-$AA$432))*0.5+1)</f>
        <v>0</v>
      </c>
      <c r="AB283" s="167">
        <f t="shared" si="68"/>
        <v>0</v>
      </c>
      <c r="AC283" s="161">
        <f>((($J275-$AC$432)/($AC$431-$AC$432))*0.5+1)</f>
        <v>0</v>
      </c>
      <c r="AD283" s="167">
        <f t="shared" si="69"/>
        <v>0</v>
      </c>
      <c r="AE283" s="166"/>
      <c r="AF283" s="168">
        <f>IF(AND($AJ283=1,PRODUCT(N283,T283,Z283)&gt;=1,$J285&gt;=$AG$432),1,0)</f>
        <v>0</v>
      </c>
      <c r="AG283" s="168">
        <f>IF(AND($AK283=1,PRODUCT(P283,V283,AB283)&gt;=1,$J285&gt;=$AG$431),1,0)</f>
        <v>0</v>
      </c>
      <c r="AH283" s="168">
        <f>IF(AND($B283="Project Manager",PRODUCT(R283,X283,AD283)&gt;=1,$J285&gt;=$AG$430),1,0)</f>
        <v>0</v>
      </c>
      <c r="AI283" s="192"/>
      <c r="AJ283" s="284">
        <f>IF(OR($B283="Project Manager",$B283="Co-Project Manager",$B283="Sub-Project Manager",$B283="Deputy Project Manager"),1,0)</f>
        <v>0</v>
      </c>
      <c r="AK283" s="284">
        <f>IF(OR($B283="Project Manager",$B283="Co-Project Manager",$B283="Sub-Project Manager"),1,0)</f>
        <v>0</v>
      </c>
      <c r="AM283" s="295">
        <f>IF(AND(F274&gt;=M$437,H283&gt;=O$437,J275&gt;=Q$437,AO283&gt;=S$437,J285&gt;=U$437),1,0)</f>
        <v>0</v>
      </c>
      <c r="AN283" s="294"/>
      <c r="AO283" s="297">
        <f>IF(F283="",0,DATEDIF(D283,F283,"m")+1)</f>
        <v>0</v>
      </c>
    </row>
    <row r="284" spans="1:41" ht="9.9499999999999993" customHeight="1" x14ac:dyDescent="0.25">
      <c r="A284" s="16"/>
      <c r="B284" s="335"/>
      <c r="C284" s="335"/>
      <c r="D284" s="337"/>
      <c r="E284" s="336"/>
      <c r="F284" s="336"/>
      <c r="G284" s="336"/>
      <c r="H284" s="336"/>
      <c r="I284" s="336"/>
      <c r="J284" s="188"/>
      <c r="K284" s="19"/>
      <c r="L284" s="107"/>
      <c r="Y284" s="192"/>
      <c r="Z284" s="192"/>
      <c r="AA284" s="192"/>
      <c r="AB284" s="98"/>
      <c r="AC284" s="98"/>
      <c r="AH284" s="192"/>
    </row>
    <row r="285" spans="1:41" ht="18" customHeight="1" x14ac:dyDescent="0.25">
      <c r="A285" s="16"/>
      <c r="B285" s="425" t="s">
        <v>462</v>
      </c>
      <c r="C285" s="425"/>
      <c r="D285" s="425"/>
      <c r="E285" s="425"/>
      <c r="F285" s="425"/>
      <c r="G285" s="425"/>
      <c r="H285" s="425"/>
      <c r="I285" s="336"/>
      <c r="J285" s="190">
        <f>SUM(J286:J295)</f>
        <v>0</v>
      </c>
      <c r="K285" s="19"/>
      <c r="L285" s="107"/>
      <c r="M285" s="173"/>
      <c r="Y285" s="192"/>
      <c r="Z285" s="192"/>
      <c r="AA285" s="192"/>
      <c r="AB285" s="98"/>
      <c r="AC285" s="98"/>
      <c r="AH285" s="192"/>
    </row>
    <row r="286" spans="1:41" ht="18" customHeight="1" x14ac:dyDescent="0.25">
      <c r="A286" s="16"/>
      <c r="B286" s="446" t="s">
        <v>452</v>
      </c>
      <c r="C286" s="446"/>
      <c r="D286" s="446"/>
      <c r="E286" s="446"/>
      <c r="F286" s="446"/>
      <c r="G286" s="446"/>
      <c r="H286" s="446"/>
      <c r="I286" s="336"/>
      <c r="J286" s="29"/>
      <c r="K286" s="19"/>
      <c r="L286" s="107"/>
      <c r="Y286" s="192"/>
      <c r="Z286" s="192"/>
      <c r="AA286" s="192"/>
      <c r="AB286" s="98"/>
      <c r="AC286" s="98"/>
      <c r="AH286" s="192"/>
    </row>
    <row r="287" spans="1:41" ht="18" customHeight="1" x14ac:dyDescent="0.25">
      <c r="A287" s="16"/>
      <c r="B287" s="446" t="s">
        <v>453</v>
      </c>
      <c r="C287" s="446"/>
      <c r="D287" s="446"/>
      <c r="E287" s="446"/>
      <c r="F287" s="446"/>
      <c r="G287" s="446"/>
      <c r="H287" s="446"/>
      <c r="I287" s="336"/>
      <c r="J287" s="29"/>
      <c r="K287" s="19"/>
      <c r="L287" s="107"/>
      <c r="Y287" s="192"/>
      <c r="Z287" s="192"/>
      <c r="AA287" s="192"/>
      <c r="AB287" s="98"/>
      <c r="AC287" s="98"/>
      <c r="AH287" s="192"/>
    </row>
    <row r="288" spans="1:41" ht="18" customHeight="1" x14ac:dyDescent="0.25">
      <c r="A288" s="16"/>
      <c r="B288" s="446" t="s">
        <v>454</v>
      </c>
      <c r="C288" s="446"/>
      <c r="D288" s="446"/>
      <c r="E288" s="446"/>
      <c r="F288" s="446"/>
      <c r="G288" s="446"/>
      <c r="H288" s="446"/>
      <c r="I288" s="336"/>
      <c r="J288" s="29"/>
      <c r="K288" s="19"/>
      <c r="L288" s="107"/>
      <c r="Y288" s="192"/>
      <c r="Z288" s="192"/>
      <c r="AA288" s="192"/>
      <c r="AB288" s="98"/>
      <c r="AC288" s="98"/>
      <c r="AH288" s="192"/>
    </row>
    <row r="289" spans="1:34" ht="18" customHeight="1" x14ac:dyDescent="0.25">
      <c r="A289" s="16"/>
      <c r="B289" s="446" t="s">
        <v>455</v>
      </c>
      <c r="C289" s="446"/>
      <c r="D289" s="446"/>
      <c r="E289" s="446"/>
      <c r="F289" s="446"/>
      <c r="G289" s="446"/>
      <c r="H289" s="446"/>
      <c r="I289" s="336"/>
      <c r="J289" s="29"/>
      <c r="K289" s="19"/>
      <c r="L289" s="107"/>
      <c r="Y289" s="192"/>
      <c r="Z289" s="192"/>
      <c r="AA289" s="192"/>
      <c r="AB289" s="98"/>
      <c r="AC289" s="98"/>
      <c r="AH289" s="192"/>
    </row>
    <row r="290" spans="1:34" ht="18" customHeight="1" x14ac:dyDescent="0.25">
      <c r="A290" s="16"/>
      <c r="B290" s="446" t="s">
        <v>456</v>
      </c>
      <c r="C290" s="446"/>
      <c r="D290" s="446"/>
      <c r="E290" s="446"/>
      <c r="F290" s="446"/>
      <c r="G290" s="446"/>
      <c r="H290" s="446"/>
      <c r="I290" s="336"/>
      <c r="J290" s="29"/>
      <c r="K290" s="19"/>
      <c r="L290" s="107"/>
      <c r="Y290" s="192"/>
      <c r="Z290" s="192"/>
      <c r="AA290" s="192"/>
      <c r="AB290" s="98"/>
      <c r="AC290" s="98"/>
      <c r="AH290" s="192"/>
    </row>
    <row r="291" spans="1:34" ht="18" customHeight="1" x14ac:dyDescent="0.25">
      <c r="A291" s="16"/>
      <c r="B291" s="446" t="s">
        <v>457</v>
      </c>
      <c r="C291" s="446"/>
      <c r="D291" s="446"/>
      <c r="E291" s="446"/>
      <c r="F291" s="446"/>
      <c r="G291" s="446"/>
      <c r="H291" s="446"/>
      <c r="I291" s="336"/>
      <c r="J291" s="29"/>
      <c r="K291" s="19"/>
      <c r="L291" s="107"/>
      <c r="Y291" s="192"/>
      <c r="Z291" s="192"/>
      <c r="AA291" s="192"/>
      <c r="AB291" s="98"/>
      <c r="AC291" s="98"/>
      <c r="AH291" s="192"/>
    </row>
    <row r="292" spans="1:34" ht="18" customHeight="1" x14ac:dyDescent="0.25">
      <c r="A292" s="16"/>
      <c r="B292" s="446" t="s">
        <v>458</v>
      </c>
      <c r="C292" s="446"/>
      <c r="D292" s="446"/>
      <c r="E292" s="446"/>
      <c r="F292" s="446"/>
      <c r="G292" s="446"/>
      <c r="H292" s="446"/>
      <c r="I292" s="336"/>
      <c r="J292" s="29"/>
      <c r="K292" s="19"/>
      <c r="L292" s="107"/>
      <c r="Y292" s="192"/>
      <c r="Z292" s="192"/>
      <c r="AA292" s="192"/>
      <c r="AB292" s="98"/>
      <c r="AC292" s="98"/>
      <c r="AH292" s="192"/>
    </row>
    <row r="293" spans="1:34" ht="18" customHeight="1" x14ac:dyDescent="0.25">
      <c r="A293" s="16"/>
      <c r="B293" s="446" t="s">
        <v>459</v>
      </c>
      <c r="C293" s="446"/>
      <c r="D293" s="446"/>
      <c r="E293" s="446"/>
      <c r="F293" s="446"/>
      <c r="G293" s="446"/>
      <c r="H293" s="446"/>
      <c r="I293" s="336"/>
      <c r="J293" s="29"/>
      <c r="K293" s="19"/>
      <c r="L293" s="107"/>
      <c r="Y293" s="192"/>
      <c r="Z293" s="192"/>
      <c r="AA293" s="192"/>
      <c r="AB293" s="98"/>
      <c r="AC293" s="98"/>
      <c r="AH293" s="192"/>
    </row>
    <row r="294" spans="1:34" ht="18" customHeight="1" x14ac:dyDescent="0.25">
      <c r="A294" s="16"/>
      <c r="B294" s="446" t="s">
        <v>460</v>
      </c>
      <c r="C294" s="446"/>
      <c r="D294" s="446"/>
      <c r="E294" s="446"/>
      <c r="F294" s="446"/>
      <c r="G294" s="446"/>
      <c r="H294" s="446"/>
      <c r="I294" s="336"/>
      <c r="J294" s="29"/>
      <c r="K294" s="19"/>
      <c r="L294" s="107"/>
      <c r="Y294" s="192"/>
      <c r="Z294" s="192"/>
      <c r="AA294" s="192"/>
      <c r="AB294" s="98"/>
      <c r="AC294" s="98"/>
      <c r="AH294" s="192"/>
    </row>
    <row r="295" spans="1:34" ht="18" customHeight="1" x14ac:dyDescent="0.25">
      <c r="A295" s="16"/>
      <c r="B295" s="446" t="s">
        <v>461</v>
      </c>
      <c r="C295" s="446"/>
      <c r="D295" s="446"/>
      <c r="E295" s="446"/>
      <c r="F295" s="446"/>
      <c r="G295" s="446"/>
      <c r="H295" s="446"/>
      <c r="I295" s="336"/>
      <c r="J295" s="29"/>
      <c r="K295" s="19"/>
      <c r="L295" s="107"/>
      <c r="Y295" s="192"/>
      <c r="Z295" s="192"/>
      <c r="AA295" s="192"/>
      <c r="AB295" s="98"/>
      <c r="AC295" s="98"/>
      <c r="AH295" s="192"/>
    </row>
    <row r="296" spans="1:34" ht="9.9499999999999993" customHeight="1" x14ac:dyDescent="0.25">
      <c r="A296" s="16"/>
      <c r="B296" s="191"/>
      <c r="C296" s="191"/>
      <c r="D296" s="188"/>
      <c r="E296" s="188"/>
      <c r="F296" s="188"/>
      <c r="G296" s="188"/>
      <c r="H296" s="188"/>
      <c r="I296" s="188"/>
      <c r="J296" s="188"/>
      <c r="K296" s="19"/>
      <c r="L296" s="107"/>
      <c r="Y296" s="192"/>
      <c r="Z296" s="192"/>
      <c r="AA296" s="192"/>
      <c r="AB296" s="98"/>
      <c r="AC296" s="98"/>
      <c r="AH296" s="192"/>
    </row>
    <row r="297" spans="1:34" ht="18" customHeight="1" x14ac:dyDescent="0.25">
      <c r="A297" s="16"/>
      <c r="B297" s="341" t="s">
        <v>470</v>
      </c>
      <c r="C297" s="17"/>
      <c r="D297" s="188"/>
      <c r="E297" s="188"/>
      <c r="F297" s="188"/>
      <c r="G297" s="188"/>
      <c r="H297" s="188"/>
      <c r="I297" s="188"/>
      <c r="J297" s="188"/>
      <c r="K297" s="19"/>
      <c r="L297" s="107"/>
      <c r="Y297" s="192"/>
      <c r="Z297" s="192"/>
      <c r="AA297" s="192"/>
      <c r="AB297" s="98"/>
      <c r="AC297" s="98"/>
      <c r="AH297" s="192"/>
    </row>
    <row r="298" spans="1:34" ht="18" customHeight="1" x14ac:dyDescent="0.25">
      <c r="A298" s="16"/>
      <c r="B298" s="335" t="s">
        <v>471</v>
      </c>
      <c r="C298" s="191"/>
      <c r="D298" s="430"/>
      <c r="E298" s="430"/>
      <c r="F298" s="430"/>
      <c r="G298" s="430"/>
      <c r="H298" s="430"/>
      <c r="I298" s="430"/>
      <c r="J298" s="430"/>
      <c r="K298" s="19"/>
      <c r="L298" s="107"/>
      <c r="Y298" s="192"/>
      <c r="Z298" s="192"/>
      <c r="AA298" s="192"/>
      <c r="AB298" s="98"/>
      <c r="AC298" s="98"/>
      <c r="AH298" s="192"/>
    </row>
    <row r="299" spans="1:34" ht="18" customHeight="1" x14ac:dyDescent="0.25">
      <c r="A299" s="16"/>
      <c r="B299" s="335" t="s">
        <v>472</v>
      </c>
      <c r="C299" s="191"/>
      <c r="D299" s="430"/>
      <c r="E299" s="430"/>
      <c r="F299" s="430"/>
      <c r="G299" s="430"/>
      <c r="H299" s="430"/>
      <c r="I299" s="430"/>
      <c r="J299" s="430"/>
      <c r="K299" s="19"/>
      <c r="L299" s="107"/>
      <c r="Y299" s="192"/>
      <c r="Z299" s="192"/>
      <c r="AA299" s="192"/>
      <c r="AB299" s="98"/>
      <c r="AC299" s="98"/>
      <c r="AH299" s="192"/>
    </row>
    <row r="300" spans="1:34" ht="18" customHeight="1" x14ac:dyDescent="0.25">
      <c r="A300" s="16"/>
      <c r="B300" s="352" t="s">
        <v>423</v>
      </c>
      <c r="C300" s="191"/>
      <c r="D300" s="430"/>
      <c r="E300" s="430"/>
      <c r="F300" s="430"/>
      <c r="G300" s="430"/>
      <c r="H300" s="430"/>
      <c r="I300" s="430"/>
      <c r="J300" s="430"/>
      <c r="K300" s="19"/>
      <c r="L300" s="107"/>
      <c r="Y300" s="192"/>
      <c r="Z300" s="192"/>
      <c r="AA300" s="192"/>
      <c r="AB300" s="98"/>
      <c r="AC300" s="98"/>
      <c r="AH300" s="192"/>
    </row>
    <row r="301" spans="1:34" ht="18" customHeight="1" x14ac:dyDescent="0.25">
      <c r="A301" s="16"/>
      <c r="B301" s="335" t="s">
        <v>376</v>
      </c>
      <c r="C301" s="191"/>
      <c r="D301" s="430"/>
      <c r="E301" s="430"/>
      <c r="F301" s="430"/>
      <c r="G301" s="430"/>
      <c r="H301" s="430"/>
      <c r="I301" s="430"/>
      <c r="J301" s="430"/>
      <c r="K301" s="19"/>
      <c r="L301" s="107"/>
      <c r="Y301" s="192"/>
      <c r="Z301" s="192"/>
      <c r="AA301" s="192"/>
      <c r="AB301" s="98"/>
      <c r="AC301" s="98"/>
      <c r="AH301" s="192"/>
    </row>
    <row r="302" spans="1:34" ht="9.9499999999999993" customHeight="1" x14ac:dyDescent="0.25">
      <c r="A302" s="21"/>
      <c r="B302" s="22"/>
      <c r="C302" s="22"/>
      <c r="D302" s="22"/>
      <c r="E302" s="22"/>
      <c r="F302" s="22"/>
      <c r="G302" s="22"/>
      <c r="H302" s="22"/>
      <c r="I302" s="22"/>
      <c r="J302" s="22"/>
      <c r="K302" s="23"/>
      <c r="L302" s="107"/>
      <c r="Y302" s="192"/>
      <c r="Z302" s="192"/>
      <c r="AA302" s="192"/>
      <c r="AB302" s="98"/>
      <c r="AC302" s="98"/>
      <c r="AH302" s="192"/>
    </row>
    <row r="303" spans="1:34" ht="9.9499999999999993" customHeight="1" x14ac:dyDescent="0.25">
      <c r="A303" s="177"/>
      <c r="B303" s="63"/>
      <c r="C303" s="174"/>
      <c r="D303" s="219"/>
      <c r="E303" s="176"/>
      <c r="F303" s="219"/>
      <c r="G303" s="176"/>
      <c r="H303" s="106"/>
      <c r="I303" s="104"/>
      <c r="J303" s="107"/>
      <c r="K303" s="207"/>
      <c r="L303" s="107"/>
      <c r="R303" s="32"/>
    </row>
    <row r="304" spans="1:34" ht="9.9499999999999993" customHeight="1" x14ac:dyDescent="0.25">
      <c r="A304" s="13"/>
      <c r="B304" s="14"/>
      <c r="C304" s="14"/>
      <c r="D304" s="14"/>
      <c r="E304" s="14"/>
      <c r="F304" s="14"/>
      <c r="G304" s="14"/>
      <c r="H304" s="14"/>
      <c r="I304" s="14"/>
      <c r="J304" s="14"/>
      <c r="K304" s="15"/>
      <c r="L304" s="107"/>
      <c r="AH304" s="192"/>
    </row>
    <row r="305" spans="1:41" ht="18" customHeight="1" x14ac:dyDescent="0.25">
      <c r="A305" s="16"/>
      <c r="B305" s="350" t="s">
        <v>476</v>
      </c>
      <c r="C305" s="17"/>
      <c r="D305" s="510"/>
      <c r="E305" s="510"/>
      <c r="F305" s="510"/>
      <c r="G305" s="510"/>
      <c r="H305" s="510"/>
      <c r="I305" s="510"/>
      <c r="J305" s="510"/>
      <c r="K305" s="19"/>
      <c r="L305" s="107"/>
      <c r="M305" s="173"/>
      <c r="N305" s="173"/>
      <c r="O305" s="173"/>
      <c r="P305" s="173"/>
      <c r="AH305" s="192"/>
    </row>
    <row r="306" spans="1:41" ht="18" customHeight="1" x14ac:dyDescent="0.25">
      <c r="A306" s="16"/>
      <c r="B306" s="335" t="s">
        <v>437</v>
      </c>
      <c r="C306" s="335"/>
      <c r="D306" s="506"/>
      <c r="E306" s="506"/>
      <c r="F306" s="506"/>
      <c r="G306" s="506"/>
      <c r="H306" s="506"/>
      <c r="I306" s="506"/>
      <c r="J306" s="506"/>
      <c r="K306" s="19"/>
      <c r="L306" s="107"/>
      <c r="AH306" s="192"/>
    </row>
    <row r="307" spans="1:41" ht="18" customHeight="1" x14ac:dyDescent="0.25">
      <c r="A307" s="16"/>
      <c r="B307" s="335" t="s">
        <v>438</v>
      </c>
      <c r="C307" s="335"/>
      <c r="D307" s="506"/>
      <c r="E307" s="506"/>
      <c r="F307" s="506"/>
      <c r="G307" s="506"/>
      <c r="H307" s="506"/>
      <c r="I307" s="506"/>
      <c r="J307" s="506"/>
      <c r="K307" s="19"/>
      <c r="L307" s="107"/>
      <c r="AH307" s="192"/>
    </row>
    <row r="308" spans="1:41" ht="18" customHeight="1" x14ac:dyDescent="0.25">
      <c r="A308" s="16"/>
      <c r="B308" s="335" t="s">
        <v>439</v>
      </c>
      <c r="C308" s="335"/>
      <c r="D308" s="507"/>
      <c r="E308" s="508"/>
      <c r="F308" s="508"/>
      <c r="G308" s="508"/>
      <c r="H308" s="508"/>
      <c r="I308" s="508"/>
      <c r="J308" s="509"/>
      <c r="K308" s="19"/>
      <c r="L308" s="107"/>
      <c r="AH308" s="192"/>
    </row>
    <row r="309" spans="1:41" ht="60" customHeight="1" x14ac:dyDescent="0.25">
      <c r="A309" s="16"/>
      <c r="B309" s="335" t="s">
        <v>440</v>
      </c>
      <c r="C309" s="335"/>
      <c r="D309" s="506"/>
      <c r="E309" s="506"/>
      <c r="F309" s="506"/>
      <c r="G309" s="506"/>
      <c r="H309" s="506"/>
      <c r="I309" s="506"/>
      <c r="J309" s="506"/>
      <c r="K309" s="19"/>
      <c r="L309" s="107"/>
      <c r="AH309" s="192"/>
    </row>
    <row r="310" spans="1:41" ht="9.9499999999999993" customHeight="1" x14ac:dyDescent="0.25">
      <c r="A310" s="16"/>
      <c r="B310" s="335"/>
      <c r="C310" s="335"/>
      <c r="D310" s="336"/>
      <c r="E310" s="336"/>
      <c r="F310" s="336"/>
      <c r="G310" s="336"/>
      <c r="H310" s="336"/>
      <c r="I310" s="336"/>
      <c r="J310" s="336"/>
      <c r="K310" s="19"/>
      <c r="L310" s="107"/>
      <c r="AH310" s="192"/>
    </row>
    <row r="311" spans="1:41" ht="18" customHeight="1" x14ac:dyDescent="0.25">
      <c r="A311" s="16"/>
      <c r="B311" s="341" t="s">
        <v>442</v>
      </c>
      <c r="C311" s="341"/>
      <c r="D311" s="498" t="s">
        <v>443</v>
      </c>
      <c r="E311" s="498"/>
      <c r="F311" s="498"/>
      <c r="G311" s="336"/>
      <c r="H311" s="343"/>
      <c r="I311" s="336"/>
      <c r="J311" s="351" t="s">
        <v>413</v>
      </c>
      <c r="K311" s="19"/>
      <c r="L311" s="107"/>
      <c r="Y311" s="192"/>
      <c r="Z311" s="192"/>
      <c r="AA311" s="192"/>
      <c r="AB311" s="98"/>
      <c r="AC311" s="98"/>
      <c r="AH311" s="192"/>
    </row>
    <row r="312" spans="1:41" ht="18" customHeight="1" x14ac:dyDescent="0.25">
      <c r="A312" s="16"/>
      <c r="B312" s="335" t="s">
        <v>444</v>
      </c>
      <c r="C312" s="344" t="s">
        <v>483</v>
      </c>
      <c r="D312" s="152"/>
      <c r="E312" s="340" t="s">
        <v>482</v>
      </c>
      <c r="F312" s="152"/>
      <c r="G312" s="336"/>
      <c r="H312" s="26"/>
      <c r="I312" s="336"/>
      <c r="J312" s="190">
        <f>ROUND(((F312-D312)/30.4),0)</f>
        <v>0</v>
      </c>
      <c r="K312" s="19"/>
      <c r="L312" s="107"/>
      <c r="P312" s="156"/>
      <c r="Q312" s="156"/>
      <c r="R312" s="157"/>
      <c r="S312" s="157"/>
      <c r="T312" s="157"/>
      <c r="U312" s="157"/>
      <c r="V312" s="157"/>
      <c r="W312" s="157"/>
      <c r="X312" s="157"/>
      <c r="Y312" s="157"/>
      <c r="Z312" s="157"/>
      <c r="AA312" s="157"/>
      <c r="AB312" s="158"/>
      <c r="AC312" s="158"/>
      <c r="AD312" s="157"/>
      <c r="AE312" s="157"/>
      <c r="AH312" s="192"/>
    </row>
    <row r="313" spans="1:41" ht="9.9499999999999993" customHeight="1" x14ac:dyDescent="0.25">
      <c r="A313" s="16"/>
      <c r="B313" s="335"/>
      <c r="C313" s="344"/>
      <c r="D313" s="99"/>
      <c r="E313" s="339"/>
      <c r="F313" s="99"/>
      <c r="G313" s="336"/>
      <c r="H313" s="26"/>
      <c r="I313" s="336"/>
      <c r="J313" s="188"/>
      <c r="K313" s="19"/>
      <c r="L313" s="107"/>
      <c r="P313" s="156"/>
      <c r="Q313" s="156"/>
      <c r="R313" s="157"/>
      <c r="S313" s="157"/>
      <c r="T313" s="157"/>
      <c r="U313" s="157"/>
      <c r="V313" s="157"/>
      <c r="W313" s="157"/>
      <c r="X313" s="157"/>
      <c r="Y313" s="157"/>
      <c r="Z313" s="157"/>
      <c r="AA313" s="157"/>
      <c r="AB313" s="158"/>
      <c r="AC313" s="158"/>
      <c r="AD313" s="157"/>
      <c r="AE313" s="157"/>
      <c r="AH313" s="192"/>
    </row>
    <row r="314" spans="1:41" ht="18" customHeight="1" x14ac:dyDescent="0.25">
      <c r="A314" s="16"/>
      <c r="B314" s="335" t="s">
        <v>445</v>
      </c>
      <c r="C314" s="344"/>
      <c r="D314" s="500" t="s">
        <v>484</v>
      </c>
      <c r="E314" s="501"/>
      <c r="F314" s="29"/>
      <c r="G314" s="336"/>
      <c r="H314" s="502" t="s">
        <v>1560</v>
      </c>
      <c r="I314" s="503"/>
      <c r="J314" s="29"/>
      <c r="K314" s="19"/>
      <c r="L314" s="107"/>
      <c r="P314" s="156"/>
      <c r="Q314" s="156"/>
      <c r="R314" s="160"/>
      <c r="S314" s="157"/>
      <c r="T314" s="157"/>
      <c r="U314" s="157"/>
      <c r="V314" s="157"/>
      <c r="W314" s="157"/>
      <c r="X314" s="157"/>
      <c r="Y314" s="157"/>
      <c r="Z314" s="157"/>
      <c r="AA314" s="157"/>
      <c r="AB314" s="158"/>
      <c r="AC314" s="158"/>
      <c r="AD314" s="157"/>
      <c r="AE314" s="157"/>
      <c r="AH314" s="192"/>
    </row>
    <row r="315" spans="1:41" ht="18" customHeight="1" x14ac:dyDescent="0.25">
      <c r="A315" s="16"/>
      <c r="B315" s="363" t="s">
        <v>1563</v>
      </c>
      <c r="C315" s="344"/>
      <c r="D315" s="500"/>
      <c r="E315" s="501"/>
      <c r="F315" s="29"/>
      <c r="G315" s="336"/>
      <c r="H315" s="504"/>
      <c r="I315" s="503"/>
      <c r="J315" s="29"/>
      <c r="K315" s="19"/>
      <c r="L315" s="107"/>
      <c r="P315" s="156"/>
      <c r="Q315" s="156"/>
      <c r="R315" s="159"/>
      <c r="S315" s="157"/>
      <c r="T315" s="157"/>
      <c r="U315" s="157"/>
      <c r="V315" s="157"/>
      <c r="W315" s="157"/>
      <c r="X315" s="157"/>
      <c r="Y315" s="157"/>
      <c r="Z315" s="157"/>
      <c r="AA315" s="157"/>
      <c r="AB315" s="158"/>
      <c r="AC315" s="158"/>
      <c r="AD315" s="157"/>
      <c r="AE315" s="157"/>
      <c r="AH315" s="192"/>
    </row>
    <row r="316" spans="1:41" ht="18" customHeight="1" x14ac:dyDescent="0.25">
      <c r="A316" s="16"/>
      <c r="B316" s="446" t="s">
        <v>447</v>
      </c>
      <c r="C316" s="446"/>
      <c r="D316" s="446"/>
      <c r="E316" s="446"/>
      <c r="F316" s="446"/>
      <c r="G316" s="446"/>
      <c r="H316" s="446"/>
      <c r="I316" s="449"/>
      <c r="J316" s="29"/>
      <c r="K316" s="19"/>
      <c r="L316" s="107"/>
      <c r="P316" s="156"/>
      <c r="Q316" s="156"/>
      <c r="R316" s="157"/>
      <c r="S316" s="157"/>
      <c r="T316" s="157"/>
      <c r="U316" s="157"/>
      <c r="V316" s="157"/>
      <c r="W316" s="157"/>
      <c r="X316" s="157"/>
      <c r="Y316" s="157"/>
      <c r="Z316" s="157"/>
      <c r="AA316" s="157"/>
      <c r="AB316" s="158"/>
      <c r="AC316" s="158"/>
      <c r="AD316" s="157"/>
      <c r="AE316" s="157"/>
      <c r="AH316" s="192"/>
    </row>
    <row r="317" spans="1:41" ht="9.9499999999999993" customHeight="1" x14ac:dyDescent="0.25">
      <c r="A317" s="16"/>
      <c r="B317" s="344"/>
      <c r="C317" s="344"/>
      <c r="D317" s="344"/>
      <c r="E317" s="344"/>
      <c r="F317" s="344"/>
      <c r="G317" s="344"/>
      <c r="H317" s="344"/>
      <c r="I317" s="344"/>
      <c r="J317" s="34"/>
      <c r="K317" s="19"/>
      <c r="L317" s="107"/>
      <c r="Y317" s="192"/>
      <c r="Z317" s="192"/>
      <c r="AA317" s="192"/>
      <c r="AB317" s="98"/>
      <c r="AC317" s="98"/>
      <c r="AH317" s="192"/>
    </row>
    <row r="318" spans="1:41" ht="18" customHeight="1" x14ac:dyDescent="0.25">
      <c r="A318" s="16"/>
      <c r="B318" s="446" t="s">
        <v>1570</v>
      </c>
      <c r="C318" s="446"/>
      <c r="D318" s="446"/>
      <c r="E318" s="446"/>
      <c r="F318" s="446"/>
      <c r="G318" s="446"/>
      <c r="H318" s="446"/>
      <c r="I318" s="449"/>
      <c r="J318" s="29"/>
      <c r="K318" s="19"/>
      <c r="L318" s="107"/>
      <c r="M318" s="424" t="s">
        <v>19</v>
      </c>
      <c r="N318" s="424"/>
      <c r="O318" s="424"/>
      <c r="P318" s="424"/>
      <c r="Q318" s="424"/>
      <c r="R318" s="424"/>
      <c r="S318" s="488" t="s">
        <v>61</v>
      </c>
      <c r="T318" s="488"/>
      <c r="U318" s="488"/>
      <c r="V318" s="488"/>
      <c r="W318" s="488"/>
      <c r="X318" s="488"/>
      <c r="Y318" s="489" t="s">
        <v>58</v>
      </c>
      <c r="Z318" s="490"/>
      <c r="AA318" s="490"/>
      <c r="AB318" s="490"/>
      <c r="AC318" s="490"/>
      <c r="AD318" s="491"/>
      <c r="AE318" s="165"/>
      <c r="AF318" s="424" t="s">
        <v>60</v>
      </c>
      <c r="AG318" s="424"/>
      <c r="AH318" s="424"/>
      <c r="AI318" s="192"/>
      <c r="AJ318" s="489" t="s">
        <v>4</v>
      </c>
      <c r="AK318" s="491"/>
      <c r="AM318" s="518" t="s">
        <v>280</v>
      </c>
      <c r="AN318" s="294"/>
      <c r="AO318" s="518" t="s">
        <v>281</v>
      </c>
    </row>
    <row r="319" spans="1:41" ht="18" customHeight="1" x14ac:dyDescent="0.25">
      <c r="A319" s="16"/>
      <c r="B319" s="446" t="s">
        <v>448</v>
      </c>
      <c r="C319" s="446"/>
      <c r="D319" s="446"/>
      <c r="E319" s="446"/>
      <c r="F319" s="446"/>
      <c r="G319" s="446"/>
      <c r="H319" s="446"/>
      <c r="I319" s="449"/>
      <c r="J319" s="29"/>
      <c r="K319" s="19"/>
      <c r="L319" s="107"/>
      <c r="M319" s="494" t="s">
        <v>9</v>
      </c>
      <c r="N319" s="496"/>
      <c r="O319" s="494" t="s">
        <v>8</v>
      </c>
      <c r="P319" s="496"/>
      <c r="Q319" s="489" t="s">
        <v>7</v>
      </c>
      <c r="R319" s="491"/>
      <c r="S319" s="489" t="s">
        <v>9</v>
      </c>
      <c r="T319" s="491"/>
      <c r="U319" s="489" t="s">
        <v>8</v>
      </c>
      <c r="V319" s="491"/>
      <c r="W319" s="489" t="s">
        <v>7</v>
      </c>
      <c r="X319" s="491"/>
      <c r="Y319" s="489" t="s">
        <v>9</v>
      </c>
      <c r="Z319" s="491"/>
      <c r="AA319" s="492" t="s">
        <v>8</v>
      </c>
      <c r="AB319" s="493"/>
      <c r="AC319" s="489" t="s">
        <v>7</v>
      </c>
      <c r="AD319" s="491"/>
      <c r="AE319" s="165"/>
      <c r="AF319" s="199" t="s">
        <v>9</v>
      </c>
      <c r="AG319" s="199" t="s">
        <v>8</v>
      </c>
      <c r="AH319" s="199" t="s">
        <v>7</v>
      </c>
      <c r="AI319" s="192"/>
      <c r="AJ319" s="282" t="s">
        <v>9</v>
      </c>
      <c r="AK319" s="282" t="s">
        <v>8</v>
      </c>
      <c r="AM319" s="519"/>
      <c r="AN319" s="294"/>
      <c r="AO319" s="519"/>
    </row>
    <row r="320" spans="1:41" ht="9.9499999999999993" customHeight="1" x14ac:dyDescent="0.25">
      <c r="A320" s="16"/>
      <c r="B320" s="18"/>
      <c r="C320" s="18"/>
      <c r="D320" s="18"/>
      <c r="E320" s="18"/>
      <c r="F320" s="18"/>
      <c r="G320" s="18"/>
      <c r="H320" s="18"/>
      <c r="I320" s="18"/>
      <c r="J320" s="18"/>
      <c r="K320" s="19"/>
      <c r="L320" s="107"/>
      <c r="S320" s="192"/>
      <c r="T320" s="192"/>
      <c r="U320" s="192"/>
      <c r="V320" s="192"/>
      <c r="W320" s="192"/>
      <c r="X320" s="192"/>
      <c r="Y320" s="192"/>
      <c r="Z320" s="192"/>
      <c r="AA320" s="192"/>
      <c r="AB320" s="162"/>
      <c r="AC320" s="162"/>
      <c r="AD320" s="192"/>
      <c r="AE320" s="207"/>
      <c r="AH320" s="192"/>
      <c r="AI320" s="192"/>
      <c r="AJ320" s="286"/>
      <c r="AK320" s="286"/>
      <c r="AM320" s="294"/>
      <c r="AN320" s="294"/>
      <c r="AO320" s="294"/>
    </row>
    <row r="321" spans="1:41" ht="18" customHeight="1" x14ac:dyDescent="0.25">
      <c r="A321" s="16"/>
      <c r="B321" s="341" t="s">
        <v>449</v>
      </c>
      <c r="C321" s="341"/>
      <c r="D321" s="498" t="s">
        <v>443</v>
      </c>
      <c r="E321" s="498"/>
      <c r="F321" s="498"/>
      <c r="G321" s="18"/>
      <c r="H321" s="28" t="s">
        <v>450</v>
      </c>
      <c r="I321" s="18"/>
      <c r="J321" s="25" t="s">
        <v>451</v>
      </c>
      <c r="K321" s="19"/>
      <c r="L321" s="107"/>
      <c r="M321" s="511">
        <f>IF(F314&gt;=F315,F314,F315)</f>
        <v>0</v>
      </c>
      <c r="N321" s="512"/>
      <c r="O321" s="512"/>
      <c r="P321" s="512"/>
      <c r="Q321" s="512"/>
      <c r="R321" s="513"/>
      <c r="S321" s="163"/>
      <c r="T321" s="163"/>
      <c r="U321" s="163"/>
      <c r="V321" s="163"/>
      <c r="W321" s="163"/>
      <c r="X321" s="163"/>
      <c r="Y321" s="37"/>
      <c r="Z321" s="37"/>
      <c r="AA321" s="37"/>
      <c r="AB321" s="164"/>
      <c r="AC321" s="164"/>
      <c r="AD321" s="37"/>
      <c r="AE321" s="207"/>
      <c r="AH321" s="192"/>
      <c r="AI321" s="192"/>
      <c r="AJ321" s="169"/>
      <c r="AK321" s="169"/>
      <c r="AM321" s="294"/>
      <c r="AN321" s="294"/>
      <c r="AO321" s="294"/>
    </row>
    <row r="322" spans="1:41" ht="18" customHeight="1" x14ac:dyDescent="0.25">
      <c r="A322" s="16"/>
      <c r="B322" s="342"/>
      <c r="C322" s="344" t="s">
        <v>446</v>
      </c>
      <c r="D322" s="152"/>
      <c r="E322" s="344" t="s">
        <v>482</v>
      </c>
      <c r="F322" s="152"/>
      <c r="G322" s="340"/>
      <c r="H322" s="29"/>
      <c r="I322" s="198"/>
      <c r="J322" s="190" t="str">
        <f>IFERROR(ROUND(H322/((F322-D322)/30.4),0),"")</f>
        <v/>
      </c>
      <c r="K322" s="19"/>
      <c r="L322" s="107"/>
      <c r="M322" s="161">
        <f>((($M321-$M$432)/($M$431-$M$432))*0.5+1)</f>
        <v>-0.25</v>
      </c>
      <c r="N322" s="167">
        <f>IF($M322&gt;1.5,1.5,IF($M322&lt;0.5,0,$M322))</f>
        <v>0</v>
      </c>
      <c r="O322" s="161">
        <f>((($M321-$O$432)/($O$431-$O$432))*0.5+1)</f>
        <v>-0.75</v>
      </c>
      <c r="P322" s="167">
        <f>IF($O322&gt;1.5,1.5,IF($O322&lt;0.5,0,$O322))</f>
        <v>0</v>
      </c>
      <c r="Q322" s="161">
        <f>((($M321-$Q$432)/($Q$431-$Q$432))*0.5+1)</f>
        <v>-0.5</v>
      </c>
      <c r="R322" s="167">
        <f>IF($Q322&gt;1.5,1.5,IF($Q322&lt;0.5,0,$Q322))</f>
        <v>0</v>
      </c>
      <c r="S322" s="161">
        <f>((($H322-$S$432)/($S$431-$S$432))*0.5+1)</f>
        <v>-1</v>
      </c>
      <c r="T322" s="167">
        <f>IF($S322&gt;1.5,1.5,IF($S322&lt;0.5,0,$S322))</f>
        <v>0</v>
      </c>
      <c r="U322" s="161">
        <f>((($H322-$U$432)/($U$431-$U$432))*0.5+1)</f>
        <v>-0.75</v>
      </c>
      <c r="V322" s="167">
        <f>IF($U322&gt;1.5,1.5,IF($U322&lt;0.5,0,$U322))</f>
        <v>0</v>
      </c>
      <c r="W322" s="161">
        <f>((($H322-$W$432)/($W$431-$W$432))*0.5+1)</f>
        <v>-1.4</v>
      </c>
      <c r="X322" s="167">
        <f>IF($W322&gt;1.5,1.5,IF($W322&lt;0.5,0,$W322))</f>
        <v>0</v>
      </c>
      <c r="Y322" s="161">
        <f>((($J316-$Y$432)/($Y$431-$Y$432))*0.5+1)</f>
        <v>-0.25</v>
      </c>
      <c r="Z322" s="167">
        <f>IF($Y322&gt;1.5,1.5,IF($Y322&lt;0.5,0,$Y322))</f>
        <v>0</v>
      </c>
      <c r="AA322" s="161">
        <f>((($J316-$AA$432)/($AA$431-$AA$432))*0.5+1)</f>
        <v>0</v>
      </c>
      <c r="AB322" s="167">
        <f>IF($AA322&gt;1.5,1.5,IF($AA322&lt;0.5,0,$AA322))</f>
        <v>0</v>
      </c>
      <c r="AC322" s="161">
        <f>((($J316-$AC$432)/($AC$431-$AC$432))*0.5+1)</f>
        <v>0</v>
      </c>
      <c r="AD322" s="167">
        <f>IF($AC322&gt;1.5,1.5,IF($AC322&lt;0.5,0,$AC322))</f>
        <v>0</v>
      </c>
      <c r="AE322" s="166"/>
      <c r="AF322" s="168">
        <f>IF(AND($AJ322=1,PRODUCT(N322,T322,Z322)&gt;=1,$J326&gt;=$AG$432),1,0)</f>
        <v>0</v>
      </c>
      <c r="AG322" s="168">
        <f>IF(AND($AK322=1,PRODUCT(P322,V322,AB322)&gt;=1,$J326&gt;=$AG$431),1,0)</f>
        <v>0</v>
      </c>
      <c r="AH322" s="168">
        <f>IF(AND($B322="Project Manager",PRODUCT(R322,X322,AD322)&gt;=1,$J326&gt;=$AG$430),1,0)</f>
        <v>0</v>
      </c>
      <c r="AI322" s="192"/>
      <c r="AJ322" s="284">
        <f>IF(OR($B322="Project Manager",$B322="Co-Project Manager",$B322="Sub-Project Manager",$B322="Deputy Project Manager"),1,0)</f>
        <v>0</v>
      </c>
      <c r="AK322" s="284">
        <f>IF(OR($B322="Project Manager",$B322="Co-Project Manager",$B322="Sub-Project Manager"),1,0)</f>
        <v>0</v>
      </c>
      <c r="AM322" s="295">
        <f>IF(AND(F315&gt;=M$437,H322&gt;=O$437,J316&gt;=Q$437,AO322&gt;=S$437,J326&gt;=U$437),1,0)</f>
        <v>0</v>
      </c>
      <c r="AN322" s="294"/>
      <c r="AO322" s="297">
        <f>IF(F322="",0,DATEDIF(D322,F322,"m")+1)</f>
        <v>0</v>
      </c>
    </row>
    <row r="323" spans="1:41" ht="18" customHeight="1" x14ac:dyDescent="0.25">
      <c r="A323" s="16"/>
      <c r="B323" s="342"/>
      <c r="C323" s="344" t="s">
        <v>446</v>
      </c>
      <c r="D323" s="152"/>
      <c r="E323" s="344" t="s">
        <v>482</v>
      </c>
      <c r="F323" s="152"/>
      <c r="G323" s="340"/>
      <c r="H323" s="29"/>
      <c r="I323" s="198"/>
      <c r="J323" s="190" t="str">
        <f t="shared" ref="J323:J324" si="70">IFERROR(ROUND(H323/((F323-D323)/30.4),0),"")</f>
        <v/>
      </c>
      <c r="K323" s="19"/>
      <c r="L323" s="107"/>
      <c r="M323" s="161">
        <f>((($M321-$M$432)/($M$431-$M$432))*0.5+1)</f>
        <v>-0.25</v>
      </c>
      <c r="N323" s="167">
        <f t="shared" ref="N323:N324" si="71">IF($M323&gt;1.5,1.5,IF($M323&lt;0.5,0,$M323))</f>
        <v>0</v>
      </c>
      <c r="O323" s="161">
        <f>((($M321-$O$432)/($O$431-$O$432))*0.5+1)</f>
        <v>-0.75</v>
      </c>
      <c r="P323" s="167">
        <f t="shared" ref="P323:P324" si="72">IF($O323&gt;1.5,1.5,IF($O323&lt;0.5,0,$O323))</f>
        <v>0</v>
      </c>
      <c r="Q323" s="161">
        <f>((($M321-$Q$432)/($Q$431-$Q$432))*0.5+1)</f>
        <v>-0.5</v>
      </c>
      <c r="R323" s="167">
        <f t="shared" ref="R323:R324" si="73">IF($Q323&gt;1.5,1.5,IF($Q323&lt;0.5,0,$Q323))</f>
        <v>0</v>
      </c>
      <c r="S323" s="161">
        <f>((($H323-$S$432)/($S$431-$S$432))*0.5+1)</f>
        <v>-1</v>
      </c>
      <c r="T323" s="167">
        <f t="shared" ref="T323:T324" si="74">IF($S323&gt;1.5,1.5,IF($S323&lt;0.5,0,$S323))</f>
        <v>0</v>
      </c>
      <c r="U323" s="161">
        <f>((($H323-$U$432)/($U$431-$U$432))*0.5+1)</f>
        <v>-0.75</v>
      </c>
      <c r="V323" s="167">
        <f t="shared" ref="V323:V324" si="75">IF($U323&gt;1.5,1.5,IF($U323&lt;0.5,0,$U323))</f>
        <v>0</v>
      </c>
      <c r="W323" s="161">
        <f>((($H323-$W$432)/($W$431-$W$432))*0.5+1)</f>
        <v>-1.4</v>
      </c>
      <c r="X323" s="167">
        <f t="shared" ref="X323:X324" si="76">IF($W323&gt;1.5,1.5,IF($W323&lt;0.5,0,$W323))</f>
        <v>0</v>
      </c>
      <c r="Y323" s="161">
        <f>((($J316-$Y$432)/($Y$431-$Y$432))*0.5+1)</f>
        <v>-0.25</v>
      </c>
      <c r="Z323" s="167">
        <f t="shared" ref="Z323:Z324" si="77">IF($Y323&gt;1.5,1.5,IF($Y323&lt;0.5,0,$Y323))</f>
        <v>0</v>
      </c>
      <c r="AA323" s="161">
        <f>((($J316-$AA$432)/($AA$431-$AA$432))*0.5+1)</f>
        <v>0</v>
      </c>
      <c r="AB323" s="167">
        <f t="shared" ref="AB323:AB324" si="78">IF($AA323&gt;1.5,1.5,IF($AA323&lt;0.5,0,$AA323))</f>
        <v>0</v>
      </c>
      <c r="AC323" s="161">
        <f>((($J316-$AC$432)/($AC$431-$AC$432))*0.5+1)</f>
        <v>0</v>
      </c>
      <c r="AD323" s="167">
        <f t="shared" ref="AD323:AD324" si="79">IF($AC323&gt;1.5,1.5,IF($AC323&lt;0.5,0,$AC323))</f>
        <v>0</v>
      </c>
      <c r="AE323" s="166"/>
      <c r="AF323" s="168">
        <f>IF(AND($AJ323=1,PRODUCT(N323,T323,Z323)&gt;=1,$J326&gt;=$AG$432),1,0)</f>
        <v>0</v>
      </c>
      <c r="AG323" s="168">
        <f>IF(AND($AK323=1,PRODUCT(P323,V323,AB323)&gt;=1,$J326&gt;=$AG$431),1,0)</f>
        <v>0</v>
      </c>
      <c r="AH323" s="168">
        <f>IF(AND($B323="Project Manager",PRODUCT(R323,X323,AD323)&gt;=1,$J326&gt;=$AG$430),1,0)</f>
        <v>0</v>
      </c>
      <c r="AI323" s="192"/>
      <c r="AJ323" s="284">
        <f>IF(OR($B323="Project Manager",$B323="Co-Project Manager",$B323="Sub-Project Manager",$B323="Deputy Project Manager"),1,0)</f>
        <v>0</v>
      </c>
      <c r="AK323" s="284">
        <f>IF(OR($B323="Project Manager",$B323="Co-Project Manager",$B323="Sub-Project Manager"),1,0)</f>
        <v>0</v>
      </c>
      <c r="AM323" s="295">
        <f>IF(AND(F315&gt;=M$437,H323&gt;=O$437,J316&gt;=Q$437,AO323&gt;=S$437,J326&gt;=U$437),1,0)</f>
        <v>0</v>
      </c>
      <c r="AN323" s="294"/>
      <c r="AO323" s="297">
        <f>IF(F323="",0,DATEDIF(D323,F323,"m")+1)</f>
        <v>0</v>
      </c>
    </row>
    <row r="324" spans="1:41" ht="18" customHeight="1" x14ac:dyDescent="0.25">
      <c r="A324" s="16"/>
      <c r="B324" s="342"/>
      <c r="C324" s="344" t="s">
        <v>446</v>
      </c>
      <c r="D324" s="152"/>
      <c r="E324" s="344" t="s">
        <v>482</v>
      </c>
      <c r="F324" s="152"/>
      <c r="G324" s="340"/>
      <c r="H324" s="29"/>
      <c r="I324" s="198"/>
      <c r="J324" s="190" t="str">
        <f t="shared" si="70"/>
        <v/>
      </c>
      <c r="K324" s="19"/>
      <c r="L324" s="107"/>
      <c r="M324" s="161">
        <f>((($M321-$M$432)/($M$431-$M$432))*0.5+1)</f>
        <v>-0.25</v>
      </c>
      <c r="N324" s="167">
        <f t="shared" si="71"/>
        <v>0</v>
      </c>
      <c r="O324" s="161">
        <f>((($M321-$O$432)/($O$431-$O$432))*0.5+1)</f>
        <v>-0.75</v>
      </c>
      <c r="P324" s="167">
        <f t="shared" si="72"/>
        <v>0</v>
      </c>
      <c r="Q324" s="161">
        <f>((($M321-$Q$432)/($Q$431-$Q$432))*0.5+1)</f>
        <v>-0.5</v>
      </c>
      <c r="R324" s="167">
        <f t="shared" si="73"/>
        <v>0</v>
      </c>
      <c r="S324" s="161">
        <f>((($H324-$S$432)/($S$431-$S$432))*0.5+1)</f>
        <v>-1</v>
      </c>
      <c r="T324" s="167">
        <f t="shared" si="74"/>
        <v>0</v>
      </c>
      <c r="U324" s="161">
        <f>((($H324-$U$432)/($U$431-$U$432))*0.5+1)</f>
        <v>-0.75</v>
      </c>
      <c r="V324" s="167">
        <f t="shared" si="75"/>
        <v>0</v>
      </c>
      <c r="W324" s="161">
        <f>((($H324-$W$432)/($W$431-$W$432))*0.5+1)</f>
        <v>-1.4</v>
      </c>
      <c r="X324" s="167">
        <f t="shared" si="76"/>
        <v>0</v>
      </c>
      <c r="Y324" s="161">
        <f>((($J316-$Y$432)/($Y$431-$Y$432))*0.5+1)</f>
        <v>-0.25</v>
      </c>
      <c r="Z324" s="167">
        <f t="shared" si="77"/>
        <v>0</v>
      </c>
      <c r="AA324" s="161">
        <f>((($J316-$AA$432)/($AA$431-$AA$432))*0.5+1)</f>
        <v>0</v>
      </c>
      <c r="AB324" s="167">
        <f t="shared" si="78"/>
        <v>0</v>
      </c>
      <c r="AC324" s="161">
        <f>((($J316-$AC$432)/($AC$431-$AC$432))*0.5+1)</f>
        <v>0</v>
      </c>
      <c r="AD324" s="167">
        <f t="shared" si="79"/>
        <v>0</v>
      </c>
      <c r="AE324" s="166"/>
      <c r="AF324" s="168">
        <f>IF(AND($AJ324=1,PRODUCT(N324,T324,Z324)&gt;=1,$J326&gt;=$AG$432),1,0)</f>
        <v>0</v>
      </c>
      <c r="AG324" s="168">
        <f>IF(AND($AK324=1,PRODUCT(P324,V324,AB324)&gt;=1,$J326&gt;=$AG$431),1,0)</f>
        <v>0</v>
      </c>
      <c r="AH324" s="168">
        <f>IF(AND($B324="Project Manager",PRODUCT(R324,X324,AD324)&gt;=1,$J326&gt;=$AG$430),1,0)</f>
        <v>0</v>
      </c>
      <c r="AI324" s="192"/>
      <c r="AJ324" s="284">
        <f>IF(OR($B324="Project Manager",$B324="Co-Project Manager",$B324="Sub-Project Manager",$B324="Deputy Project Manager"),1,0)</f>
        <v>0</v>
      </c>
      <c r="AK324" s="284">
        <f>IF(OR($B324="Project Manager",$B324="Co-Project Manager",$B324="Sub-Project Manager"),1,0)</f>
        <v>0</v>
      </c>
      <c r="AM324" s="295">
        <f>IF(AND(F315&gt;=M$437,H324&gt;=O$437,J316&gt;=Q$437,AO324&gt;=S$437,J326&gt;=U$437),1,0)</f>
        <v>0</v>
      </c>
      <c r="AN324" s="294"/>
      <c r="AO324" s="297">
        <f>IF(F324="",0,DATEDIF(D324,F324,"m")+1)</f>
        <v>0</v>
      </c>
    </row>
    <row r="325" spans="1:41" ht="9.9499999999999993" customHeight="1" x14ac:dyDescent="0.25">
      <c r="A325" s="16"/>
      <c r="B325" s="335"/>
      <c r="C325" s="335"/>
      <c r="D325" s="337"/>
      <c r="E325" s="336"/>
      <c r="F325" s="336"/>
      <c r="G325" s="336"/>
      <c r="H325" s="336"/>
      <c r="I325" s="336"/>
      <c r="J325" s="188"/>
      <c r="K325" s="19"/>
      <c r="L325" s="107"/>
      <c r="Y325" s="192"/>
      <c r="Z325" s="192"/>
      <c r="AA325" s="192"/>
      <c r="AB325" s="98"/>
      <c r="AC325" s="98"/>
      <c r="AH325" s="192"/>
    </row>
    <row r="326" spans="1:41" ht="18" customHeight="1" x14ac:dyDescent="0.25">
      <c r="A326" s="16"/>
      <c r="B326" s="425" t="s">
        <v>462</v>
      </c>
      <c r="C326" s="425"/>
      <c r="D326" s="425"/>
      <c r="E326" s="425"/>
      <c r="F326" s="425"/>
      <c r="G326" s="425"/>
      <c r="H326" s="425"/>
      <c r="I326" s="336"/>
      <c r="J326" s="190">
        <f>SUM(J327:J336)</f>
        <v>0</v>
      </c>
      <c r="K326" s="19"/>
      <c r="L326" s="107"/>
      <c r="M326" s="173"/>
      <c r="Y326" s="192"/>
      <c r="Z326" s="192"/>
      <c r="AA326" s="192"/>
      <c r="AB326" s="98"/>
      <c r="AC326" s="98"/>
      <c r="AH326" s="192"/>
    </row>
    <row r="327" spans="1:41" ht="18" customHeight="1" x14ac:dyDescent="0.25">
      <c r="A327" s="16"/>
      <c r="B327" s="446" t="s">
        <v>452</v>
      </c>
      <c r="C327" s="446"/>
      <c r="D327" s="446"/>
      <c r="E327" s="446"/>
      <c r="F327" s="446"/>
      <c r="G327" s="446"/>
      <c r="H327" s="446"/>
      <c r="I327" s="336"/>
      <c r="J327" s="29"/>
      <c r="K327" s="19"/>
      <c r="L327" s="107"/>
      <c r="Y327" s="192"/>
      <c r="Z327" s="192"/>
      <c r="AA327" s="192"/>
      <c r="AB327" s="98"/>
      <c r="AC327" s="98"/>
      <c r="AH327" s="192"/>
    </row>
    <row r="328" spans="1:41" ht="18" customHeight="1" x14ac:dyDescent="0.25">
      <c r="A328" s="16"/>
      <c r="B328" s="446" t="s">
        <v>453</v>
      </c>
      <c r="C328" s="446"/>
      <c r="D328" s="446"/>
      <c r="E328" s="446"/>
      <c r="F328" s="446"/>
      <c r="G328" s="446"/>
      <c r="H328" s="446"/>
      <c r="I328" s="336"/>
      <c r="J328" s="29"/>
      <c r="K328" s="19"/>
      <c r="L328" s="107"/>
      <c r="Y328" s="192"/>
      <c r="Z328" s="192"/>
      <c r="AA328" s="192"/>
      <c r="AB328" s="98"/>
      <c r="AC328" s="98"/>
      <c r="AH328" s="192"/>
    </row>
    <row r="329" spans="1:41" ht="18" customHeight="1" x14ac:dyDescent="0.25">
      <c r="A329" s="16"/>
      <c r="B329" s="446" t="s">
        <v>454</v>
      </c>
      <c r="C329" s="446"/>
      <c r="D329" s="446"/>
      <c r="E329" s="446"/>
      <c r="F329" s="446"/>
      <c r="G329" s="446"/>
      <c r="H329" s="446"/>
      <c r="I329" s="336"/>
      <c r="J329" s="29"/>
      <c r="K329" s="19"/>
      <c r="L329" s="107"/>
      <c r="Y329" s="192"/>
      <c r="Z329" s="192"/>
      <c r="AA329" s="192"/>
      <c r="AB329" s="98"/>
      <c r="AC329" s="98"/>
      <c r="AH329" s="192"/>
    </row>
    <row r="330" spans="1:41" ht="18" customHeight="1" x14ac:dyDescent="0.25">
      <c r="A330" s="16"/>
      <c r="B330" s="446" t="s">
        <v>455</v>
      </c>
      <c r="C330" s="446"/>
      <c r="D330" s="446"/>
      <c r="E330" s="446"/>
      <c r="F330" s="446"/>
      <c r="G330" s="446"/>
      <c r="H330" s="446"/>
      <c r="I330" s="336"/>
      <c r="J330" s="29"/>
      <c r="K330" s="19"/>
      <c r="L330" s="107"/>
      <c r="Y330" s="192"/>
      <c r="Z330" s="192"/>
      <c r="AA330" s="192"/>
      <c r="AB330" s="98"/>
      <c r="AC330" s="98"/>
      <c r="AH330" s="192"/>
    </row>
    <row r="331" spans="1:41" ht="18" customHeight="1" x14ac:dyDescent="0.25">
      <c r="A331" s="16"/>
      <c r="B331" s="446" t="s">
        <v>456</v>
      </c>
      <c r="C331" s="446"/>
      <c r="D331" s="446"/>
      <c r="E331" s="446"/>
      <c r="F331" s="446"/>
      <c r="G331" s="446"/>
      <c r="H331" s="446"/>
      <c r="I331" s="336"/>
      <c r="J331" s="29"/>
      <c r="K331" s="19"/>
      <c r="L331" s="107"/>
      <c r="Y331" s="192"/>
      <c r="Z331" s="192"/>
      <c r="AA331" s="192"/>
      <c r="AB331" s="98"/>
      <c r="AC331" s="98"/>
      <c r="AH331" s="192"/>
    </row>
    <row r="332" spans="1:41" ht="18" customHeight="1" x14ac:dyDescent="0.25">
      <c r="A332" s="16"/>
      <c r="B332" s="446" t="s">
        <v>457</v>
      </c>
      <c r="C332" s="446"/>
      <c r="D332" s="446"/>
      <c r="E332" s="446"/>
      <c r="F332" s="446"/>
      <c r="G332" s="446"/>
      <c r="H332" s="446"/>
      <c r="I332" s="336"/>
      <c r="J332" s="29"/>
      <c r="K332" s="19"/>
      <c r="L332" s="107"/>
      <c r="Y332" s="192"/>
      <c r="Z332" s="192"/>
      <c r="AA332" s="192"/>
      <c r="AB332" s="98"/>
      <c r="AC332" s="98"/>
      <c r="AH332" s="192"/>
    </row>
    <row r="333" spans="1:41" ht="18" customHeight="1" x14ac:dyDescent="0.25">
      <c r="A333" s="16"/>
      <c r="B333" s="446" t="s">
        <v>458</v>
      </c>
      <c r="C333" s="446"/>
      <c r="D333" s="446"/>
      <c r="E333" s="446"/>
      <c r="F333" s="446"/>
      <c r="G333" s="446"/>
      <c r="H333" s="446"/>
      <c r="I333" s="336"/>
      <c r="J333" s="29"/>
      <c r="K333" s="19"/>
      <c r="L333" s="107"/>
      <c r="Y333" s="192"/>
      <c r="Z333" s="192"/>
      <c r="AA333" s="192"/>
      <c r="AB333" s="98"/>
      <c r="AC333" s="98"/>
      <c r="AH333" s="192"/>
    </row>
    <row r="334" spans="1:41" ht="18" customHeight="1" x14ac:dyDescent="0.25">
      <c r="A334" s="16"/>
      <c r="B334" s="446" t="s">
        <v>459</v>
      </c>
      <c r="C334" s="446"/>
      <c r="D334" s="446"/>
      <c r="E334" s="446"/>
      <c r="F334" s="446"/>
      <c r="G334" s="446"/>
      <c r="H334" s="446"/>
      <c r="I334" s="336"/>
      <c r="J334" s="29"/>
      <c r="K334" s="19"/>
      <c r="L334" s="107"/>
      <c r="Y334" s="192"/>
      <c r="Z334" s="192"/>
      <c r="AA334" s="192"/>
      <c r="AB334" s="98"/>
      <c r="AC334" s="98"/>
      <c r="AH334" s="192"/>
    </row>
    <row r="335" spans="1:41" ht="18" customHeight="1" x14ac:dyDescent="0.25">
      <c r="A335" s="16"/>
      <c r="B335" s="446" t="s">
        <v>460</v>
      </c>
      <c r="C335" s="446"/>
      <c r="D335" s="446"/>
      <c r="E335" s="446"/>
      <c r="F335" s="446"/>
      <c r="G335" s="446"/>
      <c r="H335" s="446"/>
      <c r="I335" s="336"/>
      <c r="J335" s="29"/>
      <c r="K335" s="19"/>
      <c r="L335" s="107"/>
      <c r="Y335" s="192"/>
      <c r="Z335" s="192"/>
      <c r="AA335" s="192"/>
      <c r="AB335" s="98"/>
      <c r="AC335" s="98"/>
      <c r="AH335" s="192"/>
    </row>
    <row r="336" spans="1:41" ht="18" customHeight="1" x14ac:dyDescent="0.25">
      <c r="A336" s="16"/>
      <c r="B336" s="446" t="s">
        <v>461</v>
      </c>
      <c r="C336" s="446"/>
      <c r="D336" s="446"/>
      <c r="E336" s="446"/>
      <c r="F336" s="446"/>
      <c r="G336" s="446"/>
      <c r="H336" s="446"/>
      <c r="I336" s="336"/>
      <c r="J336" s="29"/>
      <c r="K336" s="19"/>
      <c r="L336" s="107"/>
      <c r="Y336" s="192"/>
      <c r="Z336" s="192"/>
      <c r="AA336" s="192"/>
      <c r="AB336" s="98"/>
      <c r="AC336" s="98"/>
      <c r="AH336" s="192"/>
    </row>
    <row r="337" spans="1:34" ht="9.9499999999999993" customHeight="1" x14ac:dyDescent="0.25">
      <c r="A337" s="16"/>
      <c r="B337" s="191"/>
      <c r="C337" s="191"/>
      <c r="D337" s="188"/>
      <c r="E337" s="188"/>
      <c r="F337" s="188"/>
      <c r="G337" s="188"/>
      <c r="H337" s="188"/>
      <c r="I337" s="188"/>
      <c r="J337" s="188"/>
      <c r="K337" s="19"/>
      <c r="L337" s="107"/>
      <c r="Y337" s="192"/>
      <c r="Z337" s="192"/>
      <c r="AA337" s="192"/>
      <c r="AB337" s="98"/>
      <c r="AC337" s="98"/>
      <c r="AH337" s="192"/>
    </row>
    <row r="338" spans="1:34" ht="18" customHeight="1" x14ac:dyDescent="0.25">
      <c r="A338" s="16"/>
      <c r="B338" s="341" t="s">
        <v>470</v>
      </c>
      <c r="C338" s="17"/>
      <c r="D338" s="188"/>
      <c r="E338" s="188"/>
      <c r="F338" s="188"/>
      <c r="G338" s="188"/>
      <c r="H338" s="188"/>
      <c r="I338" s="188"/>
      <c r="J338" s="188"/>
      <c r="K338" s="19"/>
      <c r="L338" s="107"/>
      <c r="Y338" s="192"/>
      <c r="Z338" s="192"/>
      <c r="AA338" s="192"/>
      <c r="AB338" s="98"/>
      <c r="AC338" s="98"/>
      <c r="AH338" s="192"/>
    </row>
    <row r="339" spans="1:34" ht="18" customHeight="1" x14ac:dyDescent="0.25">
      <c r="A339" s="16"/>
      <c r="B339" s="335" t="s">
        <v>471</v>
      </c>
      <c r="C339" s="191"/>
      <c r="D339" s="430"/>
      <c r="E339" s="430"/>
      <c r="F339" s="430"/>
      <c r="G339" s="430"/>
      <c r="H339" s="430"/>
      <c r="I339" s="430"/>
      <c r="J339" s="430"/>
      <c r="K339" s="19"/>
      <c r="L339" s="107"/>
      <c r="Y339" s="192"/>
      <c r="Z339" s="192"/>
      <c r="AA339" s="192"/>
      <c r="AB339" s="98"/>
      <c r="AC339" s="98"/>
      <c r="AH339" s="192"/>
    </row>
    <row r="340" spans="1:34" ht="18" customHeight="1" x14ac:dyDescent="0.25">
      <c r="A340" s="16"/>
      <c r="B340" s="335" t="s">
        <v>472</v>
      </c>
      <c r="C340" s="191"/>
      <c r="D340" s="430"/>
      <c r="E340" s="430"/>
      <c r="F340" s="430"/>
      <c r="G340" s="430"/>
      <c r="H340" s="430"/>
      <c r="I340" s="430"/>
      <c r="J340" s="430"/>
      <c r="K340" s="19"/>
      <c r="L340" s="107"/>
      <c r="Y340" s="192"/>
      <c r="Z340" s="192"/>
      <c r="AA340" s="192"/>
      <c r="AB340" s="98"/>
      <c r="AC340" s="98"/>
      <c r="AH340" s="192"/>
    </row>
    <row r="341" spans="1:34" ht="18" customHeight="1" x14ac:dyDescent="0.25">
      <c r="A341" s="16"/>
      <c r="B341" s="352" t="s">
        <v>423</v>
      </c>
      <c r="C341" s="191"/>
      <c r="D341" s="430"/>
      <c r="E341" s="430"/>
      <c r="F341" s="430"/>
      <c r="G341" s="430"/>
      <c r="H341" s="430"/>
      <c r="I341" s="430"/>
      <c r="J341" s="430"/>
      <c r="K341" s="19"/>
      <c r="L341" s="107"/>
      <c r="Y341" s="192"/>
      <c r="Z341" s="192"/>
      <c r="AA341" s="192"/>
      <c r="AB341" s="98"/>
      <c r="AC341" s="98"/>
      <c r="AH341" s="192"/>
    </row>
    <row r="342" spans="1:34" ht="18" customHeight="1" x14ac:dyDescent="0.25">
      <c r="A342" s="16"/>
      <c r="B342" s="335" t="s">
        <v>376</v>
      </c>
      <c r="C342" s="191"/>
      <c r="D342" s="430"/>
      <c r="E342" s="430"/>
      <c r="F342" s="430"/>
      <c r="G342" s="430"/>
      <c r="H342" s="430"/>
      <c r="I342" s="430"/>
      <c r="J342" s="430"/>
      <c r="K342" s="19"/>
      <c r="L342" s="107"/>
      <c r="Y342" s="192"/>
      <c r="Z342" s="192"/>
      <c r="AA342" s="192"/>
      <c r="AB342" s="98"/>
      <c r="AC342" s="98"/>
      <c r="AH342" s="192"/>
    </row>
    <row r="343" spans="1:34" ht="9.9499999999999993" customHeight="1" x14ac:dyDescent="0.25">
      <c r="A343" s="21"/>
      <c r="B343" s="22"/>
      <c r="C343" s="22"/>
      <c r="D343" s="22"/>
      <c r="E343" s="22"/>
      <c r="F343" s="22"/>
      <c r="G343" s="22"/>
      <c r="H343" s="22"/>
      <c r="I343" s="22"/>
      <c r="J343" s="22"/>
      <c r="K343" s="23"/>
      <c r="L343" s="107"/>
      <c r="Y343" s="192"/>
      <c r="Z343" s="192"/>
      <c r="AA343" s="192"/>
      <c r="AB343" s="98"/>
      <c r="AC343" s="98"/>
      <c r="AH343" s="192"/>
    </row>
    <row r="344" spans="1:34" ht="9.9499999999999993" customHeight="1" x14ac:dyDescent="0.25">
      <c r="A344" s="177"/>
      <c r="B344" s="63"/>
      <c r="C344" s="174"/>
      <c r="D344" s="219"/>
      <c r="E344" s="176"/>
      <c r="F344" s="219"/>
      <c r="G344" s="104"/>
      <c r="H344" s="107"/>
      <c r="I344" s="104"/>
      <c r="J344" s="107"/>
      <c r="K344" s="207"/>
      <c r="L344" s="107"/>
    </row>
    <row r="345" spans="1:34" ht="9.9499999999999993" customHeight="1" x14ac:dyDescent="0.25">
      <c r="A345" s="13"/>
      <c r="B345" s="14"/>
      <c r="C345" s="14"/>
      <c r="D345" s="14"/>
      <c r="E345" s="14"/>
      <c r="F345" s="14"/>
      <c r="G345" s="14"/>
      <c r="H345" s="14"/>
      <c r="I345" s="14"/>
      <c r="J345" s="14"/>
      <c r="K345" s="15"/>
      <c r="L345" s="107"/>
      <c r="AH345" s="192"/>
    </row>
    <row r="346" spans="1:34" ht="18" customHeight="1" x14ac:dyDescent="0.25">
      <c r="A346" s="16"/>
      <c r="B346" s="350" t="s">
        <v>475</v>
      </c>
      <c r="C346" s="17"/>
      <c r="D346" s="510"/>
      <c r="E346" s="510"/>
      <c r="F346" s="510"/>
      <c r="G346" s="510"/>
      <c r="H346" s="510"/>
      <c r="I346" s="510"/>
      <c r="J346" s="510"/>
      <c r="K346" s="19"/>
      <c r="L346" s="107"/>
      <c r="M346" s="173"/>
      <c r="N346" s="173"/>
      <c r="O346" s="173"/>
      <c r="P346" s="173"/>
      <c r="AH346" s="192"/>
    </row>
    <row r="347" spans="1:34" ht="18" customHeight="1" x14ac:dyDescent="0.25">
      <c r="A347" s="16"/>
      <c r="B347" s="335" t="s">
        <v>437</v>
      </c>
      <c r="C347" s="335"/>
      <c r="D347" s="506"/>
      <c r="E347" s="506"/>
      <c r="F347" s="506"/>
      <c r="G347" s="506"/>
      <c r="H347" s="506"/>
      <c r="I347" s="506"/>
      <c r="J347" s="506"/>
      <c r="K347" s="19"/>
      <c r="L347" s="107"/>
      <c r="AH347" s="192"/>
    </row>
    <row r="348" spans="1:34" ht="18" customHeight="1" x14ac:dyDescent="0.25">
      <c r="A348" s="16"/>
      <c r="B348" s="335" t="s">
        <v>438</v>
      </c>
      <c r="C348" s="335"/>
      <c r="D348" s="506"/>
      <c r="E348" s="506"/>
      <c r="F348" s="506"/>
      <c r="G348" s="506"/>
      <c r="H348" s="506"/>
      <c r="I348" s="506"/>
      <c r="J348" s="506"/>
      <c r="K348" s="19"/>
      <c r="L348" s="107"/>
      <c r="AH348" s="192"/>
    </row>
    <row r="349" spans="1:34" ht="18" customHeight="1" x14ac:dyDescent="0.25">
      <c r="A349" s="16"/>
      <c r="B349" s="335" t="s">
        <v>439</v>
      </c>
      <c r="C349" s="335"/>
      <c r="D349" s="507"/>
      <c r="E349" s="508"/>
      <c r="F349" s="508"/>
      <c r="G349" s="508"/>
      <c r="H349" s="508"/>
      <c r="I349" s="508"/>
      <c r="J349" s="509"/>
      <c r="K349" s="19"/>
      <c r="L349" s="107"/>
      <c r="AH349" s="192"/>
    </row>
    <row r="350" spans="1:34" ht="60" customHeight="1" x14ac:dyDescent="0.25">
      <c r="A350" s="16"/>
      <c r="B350" s="335" t="s">
        <v>440</v>
      </c>
      <c r="C350" s="335"/>
      <c r="D350" s="506"/>
      <c r="E350" s="506"/>
      <c r="F350" s="506"/>
      <c r="G350" s="506"/>
      <c r="H350" s="506"/>
      <c r="I350" s="506"/>
      <c r="J350" s="506"/>
      <c r="K350" s="19"/>
      <c r="L350" s="107"/>
      <c r="AH350" s="192"/>
    </row>
    <row r="351" spans="1:34" ht="9.9499999999999993" customHeight="1" x14ac:dyDescent="0.25">
      <c r="A351" s="16"/>
      <c r="B351" s="335"/>
      <c r="C351" s="335"/>
      <c r="D351" s="336"/>
      <c r="E351" s="336"/>
      <c r="F351" s="336"/>
      <c r="G351" s="336"/>
      <c r="H351" s="336"/>
      <c r="I351" s="336"/>
      <c r="J351" s="336"/>
      <c r="K351" s="19"/>
      <c r="L351" s="107"/>
      <c r="AH351" s="192"/>
    </row>
    <row r="352" spans="1:34" ht="18" customHeight="1" x14ac:dyDescent="0.25">
      <c r="A352" s="16"/>
      <c r="B352" s="341" t="s">
        <v>442</v>
      </c>
      <c r="C352" s="341"/>
      <c r="D352" s="498" t="s">
        <v>443</v>
      </c>
      <c r="E352" s="498"/>
      <c r="F352" s="498"/>
      <c r="G352" s="336"/>
      <c r="H352" s="343"/>
      <c r="I352" s="336"/>
      <c r="J352" s="351" t="s">
        <v>413</v>
      </c>
      <c r="K352" s="19"/>
      <c r="L352" s="107"/>
      <c r="Y352" s="192"/>
      <c r="Z352" s="192"/>
      <c r="AA352" s="192"/>
      <c r="AB352" s="98"/>
      <c r="AC352" s="98"/>
      <c r="AH352" s="192"/>
    </row>
    <row r="353" spans="1:41" ht="18" customHeight="1" x14ac:dyDescent="0.25">
      <c r="A353" s="16"/>
      <c r="B353" s="335" t="s">
        <v>444</v>
      </c>
      <c r="C353" s="344" t="s">
        <v>483</v>
      </c>
      <c r="D353" s="152"/>
      <c r="E353" s="340" t="s">
        <v>482</v>
      </c>
      <c r="F353" s="152"/>
      <c r="G353" s="336"/>
      <c r="H353" s="26"/>
      <c r="I353" s="336"/>
      <c r="J353" s="190">
        <f>ROUND(((F353-D353)/30.4),0)</f>
        <v>0</v>
      </c>
      <c r="K353" s="19"/>
      <c r="L353" s="107"/>
      <c r="P353" s="156"/>
      <c r="Q353" s="156"/>
      <c r="R353" s="157"/>
      <c r="S353" s="157"/>
      <c r="T353" s="157"/>
      <c r="U353" s="157"/>
      <c r="V353" s="157"/>
      <c r="W353" s="157"/>
      <c r="X353" s="157"/>
      <c r="Y353" s="157"/>
      <c r="Z353" s="157"/>
      <c r="AA353" s="157"/>
      <c r="AB353" s="158"/>
      <c r="AC353" s="158"/>
      <c r="AD353" s="157"/>
      <c r="AE353" s="157"/>
      <c r="AH353" s="192"/>
    </row>
    <row r="354" spans="1:41" ht="9.9499999999999993" customHeight="1" x14ac:dyDescent="0.25">
      <c r="A354" s="16"/>
      <c r="B354" s="335"/>
      <c r="C354" s="344"/>
      <c r="D354" s="99"/>
      <c r="E354" s="339"/>
      <c r="F354" s="99"/>
      <c r="G354" s="336"/>
      <c r="H354" s="26"/>
      <c r="I354" s="336"/>
      <c r="J354" s="188"/>
      <c r="K354" s="19"/>
      <c r="L354" s="107"/>
      <c r="P354" s="156"/>
      <c r="Q354" s="156"/>
      <c r="R354" s="157"/>
      <c r="S354" s="157"/>
      <c r="T354" s="157"/>
      <c r="U354" s="157"/>
      <c r="V354" s="157"/>
      <c r="W354" s="157"/>
      <c r="X354" s="157"/>
      <c r="Y354" s="157"/>
      <c r="Z354" s="157"/>
      <c r="AA354" s="157"/>
      <c r="AB354" s="158"/>
      <c r="AC354" s="158"/>
      <c r="AD354" s="157"/>
      <c r="AE354" s="157"/>
      <c r="AH354" s="192"/>
    </row>
    <row r="355" spans="1:41" ht="18" customHeight="1" x14ac:dyDescent="0.25">
      <c r="A355" s="16"/>
      <c r="B355" s="335" t="s">
        <v>445</v>
      </c>
      <c r="C355" s="344"/>
      <c r="D355" s="500" t="s">
        <v>484</v>
      </c>
      <c r="E355" s="501"/>
      <c r="F355" s="29"/>
      <c r="G355" s="336"/>
      <c r="H355" s="502" t="s">
        <v>1560</v>
      </c>
      <c r="I355" s="503"/>
      <c r="J355" s="29"/>
      <c r="K355" s="19"/>
      <c r="L355" s="107"/>
      <c r="P355" s="156"/>
      <c r="Q355" s="156"/>
      <c r="R355" s="160"/>
      <c r="S355" s="157"/>
      <c r="T355" s="157"/>
      <c r="U355" s="157"/>
      <c r="V355" s="157"/>
      <c r="W355" s="157"/>
      <c r="X355" s="157"/>
      <c r="Y355" s="157"/>
      <c r="Z355" s="157"/>
      <c r="AA355" s="157"/>
      <c r="AB355" s="158"/>
      <c r="AC355" s="158"/>
      <c r="AD355" s="157"/>
      <c r="AE355" s="157"/>
      <c r="AH355" s="192"/>
    </row>
    <row r="356" spans="1:41" ht="18" customHeight="1" x14ac:dyDescent="0.25">
      <c r="A356" s="16"/>
      <c r="B356" s="363" t="s">
        <v>1563</v>
      </c>
      <c r="C356" s="344"/>
      <c r="D356" s="500"/>
      <c r="E356" s="501"/>
      <c r="F356" s="29"/>
      <c r="G356" s="336"/>
      <c r="H356" s="504"/>
      <c r="I356" s="503"/>
      <c r="J356" s="29"/>
      <c r="K356" s="19"/>
      <c r="L356" s="107"/>
      <c r="P356" s="156"/>
      <c r="Q356" s="156"/>
      <c r="R356" s="159"/>
      <c r="S356" s="157"/>
      <c r="T356" s="157"/>
      <c r="U356" s="157"/>
      <c r="V356" s="157"/>
      <c r="W356" s="157"/>
      <c r="X356" s="157"/>
      <c r="Y356" s="157"/>
      <c r="Z356" s="157"/>
      <c r="AA356" s="157"/>
      <c r="AB356" s="158"/>
      <c r="AC356" s="158"/>
      <c r="AD356" s="157"/>
      <c r="AE356" s="157"/>
      <c r="AH356" s="192"/>
    </row>
    <row r="357" spans="1:41" ht="18" customHeight="1" x14ac:dyDescent="0.25">
      <c r="A357" s="16"/>
      <c r="B357" s="446" t="s">
        <v>447</v>
      </c>
      <c r="C357" s="446"/>
      <c r="D357" s="446"/>
      <c r="E357" s="446"/>
      <c r="F357" s="446"/>
      <c r="G357" s="446"/>
      <c r="H357" s="446"/>
      <c r="I357" s="449"/>
      <c r="J357" s="29"/>
      <c r="K357" s="19"/>
      <c r="L357" s="107"/>
      <c r="P357" s="156"/>
      <c r="Q357" s="156"/>
      <c r="R357" s="157"/>
      <c r="S357" s="157"/>
      <c r="T357" s="157"/>
      <c r="U357" s="157"/>
      <c r="V357" s="157"/>
      <c r="W357" s="157"/>
      <c r="X357" s="157"/>
      <c r="Y357" s="157"/>
      <c r="Z357" s="157"/>
      <c r="AA357" s="157"/>
      <c r="AB357" s="158"/>
      <c r="AC357" s="158"/>
      <c r="AD357" s="157"/>
      <c r="AE357" s="157"/>
      <c r="AH357" s="192"/>
    </row>
    <row r="358" spans="1:41" ht="9.9499999999999993" customHeight="1" x14ac:dyDescent="0.25">
      <c r="A358" s="16"/>
      <c r="B358" s="344"/>
      <c r="C358" s="344"/>
      <c r="D358" s="344"/>
      <c r="E358" s="344"/>
      <c r="F358" s="344"/>
      <c r="G358" s="344"/>
      <c r="H358" s="344"/>
      <c r="I358" s="344"/>
      <c r="J358" s="34"/>
      <c r="K358" s="19"/>
      <c r="L358" s="107"/>
      <c r="Y358" s="192"/>
      <c r="Z358" s="192"/>
      <c r="AA358" s="192"/>
      <c r="AB358" s="98"/>
      <c r="AC358" s="98"/>
      <c r="AH358" s="192"/>
    </row>
    <row r="359" spans="1:41" ht="18" customHeight="1" x14ac:dyDescent="0.25">
      <c r="A359" s="16"/>
      <c r="B359" s="446" t="s">
        <v>1570</v>
      </c>
      <c r="C359" s="446"/>
      <c r="D359" s="446"/>
      <c r="E359" s="446"/>
      <c r="F359" s="446"/>
      <c r="G359" s="446"/>
      <c r="H359" s="446"/>
      <c r="I359" s="449"/>
      <c r="J359" s="29"/>
      <c r="K359" s="19"/>
      <c r="L359" s="107"/>
      <c r="M359" s="424" t="s">
        <v>19</v>
      </c>
      <c r="N359" s="424"/>
      <c r="O359" s="424"/>
      <c r="P359" s="424"/>
      <c r="Q359" s="424"/>
      <c r="R359" s="424"/>
      <c r="S359" s="488" t="s">
        <v>61</v>
      </c>
      <c r="T359" s="488"/>
      <c r="U359" s="488"/>
      <c r="V359" s="488"/>
      <c r="W359" s="488"/>
      <c r="X359" s="488"/>
      <c r="Y359" s="489" t="s">
        <v>58</v>
      </c>
      <c r="Z359" s="490"/>
      <c r="AA359" s="490"/>
      <c r="AB359" s="490"/>
      <c r="AC359" s="490"/>
      <c r="AD359" s="491"/>
      <c r="AE359" s="165"/>
      <c r="AF359" s="424" t="s">
        <v>60</v>
      </c>
      <c r="AG359" s="424"/>
      <c r="AH359" s="424"/>
      <c r="AI359" s="192"/>
      <c r="AJ359" s="489" t="s">
        <v>4</v>
      </c>
      <c r="AK359" s="491"/>
      <c r="AM359" s="518" t="s">
        <v>280</v>
      </c>
      <c r="AN359" s="294"/>
      <c r="AO359" s="518" t="s">
        <v>281</v>
      </c>
    </row>
    <row r="360" spans="1:41" ht="18" customHeight="1" x14ac:dyDescent="0.25">
      <c r="A360" s="16"/>
      <c r="B360" s="446" t="s">
        <v>448</v>
      </c>
      <c r="C360" s="446"/>
      <c r="D360" s="446"/>
      <c r="E360" s="446"/>
      <c r="F360" s="446"/>
      <c r="G360" s="446"/>
      <c r="H360" s="446"/>
      <c r="I360" s="449"/>
      <c r="J360" s="29"/>
      <c r="K360" s="19"/>
      <c r="L360" s="107"/>
      <c r="M360" s="494" t="s">
        <v>9</v>
      </c>
      <c r="N360" s="496"/>
      <c r="O360" s="494" t="s">
        <v>8</v>
      </c>
      <c r="P360" s="496"/>
      <c r="Q360" s="489" t="s">
        <v>7</v>
      </c>
      <c r="R360" s="491"/>
      <c r="S360" s="489" t="s">
        <v>9</v>
      </c>
      <c r="T360" s="491"/>
      <c r="U360" s="489" t="s">
        <v>8</v>
      </c>
      <c r="V360" s="491"/>
      <c r="W360" s="489" t="s">
        <v>7</v>
      </c>
      <c r="X360" s="491"/>
      <c r="Y360" s="489" t="s">
        <v>9</v>
      </c>
      <c r="Z360" s="491"/>
      <c r="AA360" s="492" t="s">
        <v>8</v>
      </c>
      <c r="AB360" s="493"/>
      <c r="AC360" s="489" t="s">
        <v>7</v>
      </c>
      <c r="AD360" s="491"/>
      <c r="AE360" s="165"/>
      <c r="AF360" s="199" t="s">
        <v>9</v>
      </c>
      <c r="AG360" s="199" t="s">
        <v>8</v>
      </c>
      <c r="AH360" s="199" t="s">
        <v>7</v>
      </c>
      <c r="AI360" s="192"/>
      <c r="AJ360" s="282" t="s">
        <v>9</v>
      </c>
      <c r="AK360" s="282" t="s">
        <v>8</v>
      </c>
      <c r="AM360" s="519"/>
      <c r="AN360" s="294"/>
      <c r="AO360" s="519"/>
    </row>
    <row r="361" spans="1:41" ht="9.9499999999999993" customHeight="1" x14ac:dyDescent="0.25">
      <c r="A361" s="16"/>
      <c r="B361" s="18"/>
      <c r="C361" s="18"/>
      <c r="D361" s="18"/>
      <c r="E361" s="18"/>
      <c r="F361" s="18"/>
      <c r="G361" s="18"/>
      <c r="H361" s="18"/>
      <c r="I361" s="18"/>
      <c r="J361" s="18"/>
      <c r="K361" s="19"/>
      <c r="L361" s="107"/>
      <c r="S361" s="192"/>
      <c r="T361" s="192"/>
      <c r="U361" s="192"/>
      <c r="V361" s="192"/>
      <c r="W361" s="192"/>
      <c r="X361" s="192"/>
      <c r="Y361" s="192"/>
      <c r="Z361" s="192"/>
      <c r="AA361" s="192"/>
      <c r="AB361" s="162"/>
      <c r="AC361" s="162"/>
      <c r="AD361" s="192"/>
      <c r="AE361" s="207"/>
      <c r="AH361" s="192"/>
      <c r="AI361" s="192"/>
      <c r="AJ361" s="286"/>
      <c r="AK361" s="286"/>
      <c r="AM361" s="294"/>
      <c r="AN361" s="294"/>
      <c r="AO361" s="294"/>
    </row>
    <row r="362" spans="1:41" ht="18" customHeight="1" x14ac:dyDescent="0.25">
      <c r="A362" s="16"/>
      <c r="B362" s="341" t="s">
        <v>449</v>
      </c>
      <c r="C362" s="341"/>
      <c r="D362" s="498" t="s">
        <v>443</v>
      </c>
      <c r="E362" s="498"/>
      <c r="F362" s="498"/>
      <c r="G362" s="18"/>
      <c r="H362" s="28" t="s">
        <v>450</v>
      </c>
      <c r="I362" s="18"/>
      <c r="J362" s="25" t="s">
        <v>451</v>
      </c>
      <c r="K362" s="19"/>
      <c r="L362" s="107"/>
      <c r="M362" s="511">
        <f>IF(F355&gt;=F356,F355,F356)</f>
        <v>0</v>
      </c>
      <c r="N362" s="512"/>
      <c r="O362" s="512"/>
      <c r="P362" s="512"/>
      <c r="Q362" s="512"/>
      <c r="R362" s="513"/>
      <c r="S362" s="163"/>
      <c r="T362" s="163"/>
      <c r="U362" s="163"/>
      <c r="V362" s="163"/>
      <c r="W362" s="163"/>
      <c r="X362" s="163"/>
      <c r="Y362" s="37"/>
      <c r="Z362" s="37"/>
      <c r="AA362" s="37"/>
      <c r="AB362" s="164"/>
      <c r="AC362" s="164"/>
      <c r="AD362" s="37"/>
      <c r="AE362" s="207"/>
      <c r="AH362" s="192"/>
      <c r="AI362" s="192"/>
      <c r="AJ362" s="169"/>
      <c r="AK362" s="169"/>
      <c r="AM362" s="294"/>
      <c r="AN362" s="294"/>
      <c r="AO362" s="294"/>
    </row>
    <row r="363" spans="1:41" ht="18" customHeight="1" x14ac:dyDescent="0.25">
      <c r="A363" s="16"/>
      <c r="B363" s="342"/>
      <c r="C363" s="344" t="s">
        <v>446</v>
      </c>
      <c r="D363" s="152"/>
      <c r="E363" s="344" t="s">
        <v>482</v>
      </c>
      <c r="F363" s="152"/>
      <c r="G363" s="340"/>
      <c r="H363" s="29"/>
      <c r="I363" s="198"/>
      <c r="J363" s="190" t="str">
        <f>IFERROR(ROUND(H363/((F363-D363)/30.4),0),"")</f>
        <v/>
      </c>
      <c r="K363" s="19"/>
      <c r="L363" s="107"/>
      <c r="M363" s="161">
        <f>((($M362-$M$432)/($M$431-$M$432))*0.5+1)</f>
        <v>-0.25</v>
      </c>
      <c r="N363" s="167">
        <f>IF($M363&gt;1.5,1.5,IF($M363&lt;0.5,0,$M363))</f>
        <v>0</v>
      </c>
      <c r="O363" s="161">
        <f>((($M362-$O$432)/($O$431-$O$432))*0.5+1)</f>
        <v>-0.75</v>
      </c>
      <c r="P363" s="167">
        <f>IF($O363&gt;1.5,1.5,IF($O363&lt;0.5,0,$O363))</f>
        <v>0</v>
      </c>
      <c r="Q363" s="161">
        <f>((($M362-$Q$432)/($Q$431-$Q$432))*0.5+1)</f>
        <v>-0.5</v>
      </c>
      <c r="R363" s="167">
        <f>IF($Q363&gt;1.5,1.5,IF($Q363&lt;0.5,0,$Q363))</f>
        <v>0</v>
      </c>
      <c r="S363" s="161">
        <f>((($H363-$S$432)/($S$431-$S$432))*0.5+1)</f>
        <v>-1</v>
      </c>
      <c r="T363" s="167">
        <f>IF($S363&gt;1.5,1.5,IF($S363&lt;0.5,0,$S363))</f>
        <v>0</v>
      </c>
      <c r="U363" s="161">
        <f>((($H363-$U$432)/($U$431-$U$432))*0.5+1)</f>
        <v>-0.75</v>
      </c>
      <c r="V363" s="167">
        <f>IF($U363&gt;1.5,1.5,IF($U363&lt;0.5,0,$U363))</f>
        <v>0</v>
      </c>
      <c r="W363" s="161">
        <f>((($H363-$W$432)/($W$431-$W$432))*0.5+1)</f>
        <v>-1.4</v>
      </c>
      <c r="X363" s="167">
        <f>IF($W363&gt;1.5,1.5,IF($W363&lt;0.5,0,$W363))</f>
        <v>0</v>
      </c>
      <c r="Y363" s="161">
        <f>((($J357-$Y$432)/($Y$431-$Y$432))*0.5+1)</f>
        <v>-0.25</v>
      </c>
      <c r="Z363" s="167">
        <f>IF($Y363&gt;1.5,1.5,IF($Y363&lt;0.5,0,$Y363))</f>
        <v>0</v>
      </c>
      <c r="AA363" s="161">
        <f>((($J357-$AA$432)/($AA$431-$AA$432))*0.5+1)</f>
        <v>0</v>
      </c>
      <c r="AB363" s="167">
        <f>IF($AA363&gt;1.5,1.5,IF($AA363&lt;0.5,0,$AA363))</f>
        <v>0</v>
      </c>
      <c r="AC363" s="161">
        <f>((($J357-$AC$432)/($AC$431-$AC$432))*0.5+1)</f>
        <v>0</v>
      </c>
      <c r="AD363" s="167">
        <f>IF($AC363&gt;1.5,1.5,IF($AC363&lt;0.5,0,$AC363))</f>
        <v>0</v>
      </c>
      <c r="AE363" s="166"/>
      <c r="AF363" s="168">
        <f>IF(AND($AJ363=1,PRODUCT(N363,T363,Z363)&gt;=1,$J367&gt;=$AG$432),1,0)</f>
        <v>0</v>
      </c>
      <c r="AG363" s="168">
        <f>IF(AND($AK363=1,PRODUCT(P363,V363,AB363)&gt;=1,$J367&gt;=$AG$431),1,0)</f>
        <v>0</v>
      </c>
      <c r="AH363" s="168">
        <f>IF(AND($B363="Project Manager",PRODUCT(R363,X363,AD363)&gt;=1,$J367&gt;=$AG$430),1,0)</f>
        <v>0</v>
      </c>
      <c r="AI363" s="192"/>
      <c r="AJ363" s="284">
        <f>IF(OR($B363="Project Manager",$B363="Co-Project Manager",$B363="Sub-Project Manager",$B363="Deputy Project Manager"),1,0)</f>
        <v>0</v>
      </c>
      <c r="AK363" s="284">
        <f>IF(OR($B363="Project Manager",$B363="Co-Project Manager",$B363="Sub-Project Manager"),1,0)</f>
        <v>0</v>
      </c>
      <c r="AM363" s="295">
        <f>IF(AND(F356&gt;=M$437,H363&gt;=O$437,J357&gt;=Q$437,AO363&gt;=S$437,J367&gt;=U$437),1,0)</f>
        <v>0</v>
      </c>
      <c r="AN363" s="294"/>
      <c r="AO363" s="297">
        <f>IF(F363="",0,DATEDIF(D363,F363,"m")+1)</f>
        <v>0</v>
      </c>
    </row>
    <row r="364" spans="1:41" ht="18" customHeight="1" x14ac:dyDescent="0.25">
      <c r="A364" s="16"/>
      <c r="B364" s="342"/>
      <c r="C364" s="344" t="s">
        <v>446</v>
      </c>
      <c r="D364" s="152"/>
      <c r="E364" s="344" t="s">
        <v>482</v>
      </c>
      <c r="F364" s="152"/>
      <c r="G364" s="340"/>
      <c r="H364" s="29"/>
      <c r="I364" s="198"/>
      <c r="J364" s="190" t="str">
        <f t="shared" ref="J364:J365" si="80">IFERROR(ROUND(H364/((F364-D364)/30.4),0),"")</f>
        <v/>
      </c>
      <c r="K364" s="19"/>
      <c r="L364" s="107"/>
      <c r="M364" s="161">
        <f>((($M362-$M$432)/($M$431-$M$432))*0.5+1)</f>
        <v>-0.25</v>
      </c>
      <c r="N364" s="167">
        <f t="shared" ref="N364:N365" si="81">IF($M364&gt;1.5,1.5,IF($M364&lt;0.5,0,$M364))</f>
        <v>0</v>
      </c>
      <c r="O364" s="161">
        <f>((($M362-$O$432)/($O$431-$O$432))*0.5+1)</f>
        <v>-0.75</v>
      </c>
      <c r="P364" s="167">
        <f t="shared" ref="P364:P365" si="82">IF($O364&gt;1.5,1.5,IF($O364&lt;0.5,0,$O364))</f>
        <v>0</v>
      </c>
      <c r="Q364" s="161">
        <f>((($M362-$Q$432)/($Q$431-$Q$432))*0.5+1)</f>
        <v>-0.5</v>
      </c>
      <c r="R364" s="167">
        <f t="shared" ref="R364:R365" si="83">IF($Q364&gt;1.5,1.5,IF($Q364&lt;0.5,0,$Q364))</f>
        <v>0</v>
      </c>
      <c r="S364" s="161">
        <f>((($H364-$S$432)/($S$431-$S$432))*0.5+1)</f>
        <v>-1</v>
      </c>
      <c r="T364" s="167">
        <f t="shared" ref="T364:T365" si="84">IF($S364&gt;1.5,1.5,IF($S364&lt;0.5,0,$S364))</f>
        <v>0</v>
      </c>
      <c r="U364" s="161">
        <f>((($H364-$U$432)/($U$431-$U$432))*0.5+1)</f>
        <v>-0.75</v>
      </c>
      <c r="V364" s="167">
        <f t="shared" ref="V364:V365" si="85">IF($U364&gt;1.5,1.5,IF($U364&lt;0.5,0,$U364))</f>
        <v>0</v>
      </c>
      <c r="W364" s="161">
        <f>((($H364-$W$432)/($W$431-$W$432))*0.5+1)</f>
        <v>-1.4</v>
      </c>
      <c r="X364" s="167">
        <f t="shared" ref="X364:X365" si="86">IF($W364&gt;1.5,1.5,IF($W364&lt;0.5,0,$W364))</f>
        <v>0</v>
      </c>
      <c r="Y364" s="161">
        <f>((($J357-$Y$432)/($Y$431-$Y$432))*0.5+1)</f>
        <v>-0.25</v>
      </c>
      <c r="Z364" s="167">
        <f t="shared" ref="Z364:Z365" si="87">IF($Y364&gt;1.5,1.5,IF($Y364&lt;0.5,0,$Y364))</f>
        <v>0</v>
      </c>
      <c r="AA364" s="161">
        <f>((($J357-$AA$432)/($AA$431-$AA$432))*0.5+1)</f>
        <v>0</v>
      </c>
      <c r="AB364" s="167">
        <f t="shared" ref="AB364:AB365" si="88">IF($AA364&gt;1.5,1.5,IF($AA364&lt;0.5,0,$AA364))</f>
        <v>0</v>
      </c>
      <c r="AC364" s="161">
        <f>((($J357-$AC$432)/($AC$431-$AC$432))*0.5+1)</f>
        <v>0</v>
      </c>
      <c r="AD364" s="167">
        <f t="shared" ref="AD364:AD365" si="89">IF($AC364&gt;1.5,1.5,IF($AC364&lt;0.5,0,$AC364))</f>
        <v>0</v>
      </c>
      <c r="AE364" s="166"/>
      <c r="AF364" s="168">
        <f>IF(AND($AJ364=1,PRODUCT(N364,T364,Z364)&gt;=1,$J367&gt;=$AG$432),1,0)</f>
        <v>0</v>
      </c>
      <c r="AG364" s="168">
        <f>IF(AND($AK364=1,PRODUCT(P364,V364,AB364)&gt;=1,$J367&gt;=$AG$431),1,0)</f>
        <v>0</v>
      </c>
      <c r="AH364" s="168">
        <f>IF(AND($B364="Project Manager",PRODUCT(R364,X364,AD364)&gt;=1,$J367&gt;=$AG$430),1,0)</f>
        <v>0</v>
      </c>
      <c r="AI364" s="192"/>
      <c r="AJ364" s="284">
        <f>IF(OR($B364="Project Manager",$B364="Co-Project Manager",$B364="Sub-Project Manager",$B364="Deputy Project Manager"),1,0)</f>
        <v>0</v>
      </c>
      <c r="AK364" s="284">
        <f>IF(OR($B364="Project Manager",$B364="Co-Project Manager",$B364="Sub-Project Manager"),1,0)</f>
        <v>0</v>
      </c>
      <c r="AM364" s="295">
        <f>IF(AND(F356&gt;=M$437,H364&gt;=O$437,J357&gt;=Q$437,AO364&gt;=S$437,J367&gt;=U$437),1,0)</f>
        <v>0</v>
      </c>
      <c r="AN364" s="294"/>
      <c r="AO364" s="297">
        <f>IF(F364="",0,DATEDIF(D364,F364,"m")+1)</f>
        <v>0</v>
      </c>
    </row>
    <row r="365" spans="1:41" ht="18" customHeight="1" x14ac:dyDescent="0.25">
      <c r="A365" s="16"/>
      <c r="B365" s="342"/>
      <c r="C365" s="344" t="s">
        <v>446</v>
      </c>
      <c r="D365" s="152"/>
      <c r="E365" s="344" t="s">
        <v>482</v>
      </c>
      <c r="F365" s="152"/>
      <c r="G365" s="340"/>
      <c r="H365" s="29"/>
      <c r="I365" s="198"/>
      <c r="J365" s="190" t="str">
        <f t="shared" si="80"/>
        <v/>
      </c>
      <c r="K365" s="19"/>
      <c r="L365" s="107"/>
      <c r="M365" s="161">
        <f>((($M362-$M$432)/($M$431-$M$432))*0.5+1)</f>
        <v>-0.25</v>
      </c>
      <c r="N365" s="167">
        <f t="shared" si="81"/>
        <v>0</v>
      </c>
      <c r="O365" s="161">
        <f>((($M362-$O$432)/($O$431-$O$432))*0.5+1)</f>
        <v>-0.75</v>
      </c>
      <c r="P365" s="167">
        <f t="shared" si="82"/>
        <v>0</v>
      </c>
      <c r="Q365" s="161">
        <f>((($M362-$Q$432)/($Q$431-$Q$432))*0.5+1)</f>
        <v>-0.5</v>
      </c>
      <c r="R365" s="167">
        <f t="shared" si="83"/>
        <v>0</v>
      </c>
      <c r="S365" s="161">
        <f>((($H365-$S$432)/($S$431-$S$432))*0.5+1)</f>
        <v>-1</v>
      </c>
      <c r="T365" s="167">
        <f t="shared" si="84"/>
        <v>0</v>
      </c>
      <c r="U365" s="161">
        <f>((($H365-$U$432)/($U$431-$U$432))*0.5+1)</f>
        <v>-0.75</v>
      </c>
      <c r="V365" s="167">
        <f t="shared" si="85"/>
        <v>0</v>
      </c>
      <c r="W365" s="161">
        <f>((($H365-$W$432)/($W$431-$W$432))*0.5+1)</f>
        <v>-1.4</v>
      </c>
      <c r="X365" s="167">
        <f t="shared" si="86"/>
        <v>0</v>
      </c>
      <c r="Y365" s="161">
        <f>((($J357-$Y$432)/($Y$431-$Y$432))*0.5+1)</f>
        <v>-0.25</v>
      </c>
      <c r="Z365" s="167">
        <f t="shared" si="87"/>
        <v>0</v>
      </c>
      <c r="AA365" s="161">
        <f>((($J357-$AA$432)/($AA$431-$AA$432))*0.5+1)</f>
        <v>0</v>
      </c>
      <c r="AB365" s="167">
        <f t="shared" si="88"/>
        <v>0</v>
      </c>
      <c r="AC365" s="161">
        <f>((($J357-$AC$432)/($AC$431-$AC$432))*0.5+1)</f>
        <v>0</v>
      </c>
      <c r="AD365" s="167">
        <f t="shared" si="89"/>
        <v>0</v>
      </c>
      <c r="AE365" s="166"/>
      <c r="AF365" s="168">
        <f>IF(AND($AJ365=1,PRODUCT(N365,T365,Z365)&gt;=1,$J367&gt;=$AG$432),1,0)</f>
        <v>0</v>
      </c>
      <c r="AG365" s="168">
        <f>IF(AND($AK365=1,PRODUCT(P365,V365,AB365)&gt;=1,$J367&gt;=$AG$431),1,0)</f>
        <v>0</v>
      </c>
      <c r="AH365" s="168">
        <f>IF(AND($B365="Project Manager",PRODUCT(R365,X365,AD365)&gt;=1,$J367&gt;=$AG$430),1,0)</f>
        <v>0</v>
      </c>
      <c r="AI365" s="192"/>
      <c r="AJ365" s="284">
        <f>IF(OR($B365="Project Manager",$B365="Co-Project Manager",$B365="Sub-Project Manager",$B365="Deputy Project Manager"),1,0)</f>
        <v>0</v>
      </c>
      <c r="AK365" s="284">
        <f>IF(OR($B365="Project Manager",$B365="Co-Project Manager",$B365="Sub-Project Manager"),1,0)</f>
        <v>0</v>
      </c>
      <c r="AM365" s="295">
        <f>IF(AND(F356&gt;=M$437,H365&gt;=O$437,J357&gt;=Q$437,AO365&gt;=S$437,J367&gt;=U$437),1,0)</f>
        <v>0</v>
      </c>
      <c r="AN365" s="294"/>
      <c r="AO365" s="297">
        <f>IF(F365="",0,DATEDIF(D365,F365,"m")+1)</f>
        <v>0</v>
      </c>
    </row>
    <row r="366" spans="1:41" ht="9.9499999999999993" customHeight="1" x14ac:dyDescent="0.25">
      <c r="A366" s="16"/>
      <c r="B366" s="335"/>
      <c r="C366" s="335"/>
      <c r="D366" s="337"/>
      <c r="E366" s="336"/>
      <c r="F366" s="336"/>
      <c r="G366" s="336"/>
      <c r="H366" s="336"/>
      <c r="I366" s="336"/>
      <c r="J366" s="188"/>
      <c r="K366" s="19"/>
      <c r="L366" s="107"/>
      <c r="Y366" s="192"/>
      <c r="Z366" s="192"/>
      <c r="AA366" s="192"/>
      <c r="AB366" s="98"/>
      <c r="AC366" s="98"/>
      <c r="AH366" s="192"/>
    </row>
    <row r="367" spans="1:41" ht="18" customHeight="1" x14ac:dyDescent="0.25">
      <c r="A367" s="16"/>
      <c r="B367" s="425" t="s">
        <v>462</v>
      </c>
      <c r="C367" s="425"/>
      <c r="D367" s="425"/>
      <c r="E367" s="425"/>
      <c r="F367" s="425"/>
      <c r="G367" s="425"/>
      <c r="H367" s="425"/>
      <c r="I367" s="336"/>
      <c r="J367" s="190">
        <f>SUM(J368:J377)</f>
        <v>0</v>
      </c>
      <c r="K367" s="19"/>
      <c r="L367" s="107"/>
      <c r="M367" s="173"/>
      <c r="Y367" s="192"/>
      <c r="Z367" s="192"/>
      <c r="AA367" s="192"/>
      <c r="AB367" s="98"/>
      <c r="AC367" s="98"/>
      <c r="AH367" s="192"/>
    </row>
    <row r="368" spans="1:41" ht="18" customHeight="1" x14ac:dyDescent="0.25">
      <c r="A368" s="16"/>
      <c r="B368" s="446" t="s">
        <v>452</v>
      </c>
      <c r="C368" s="446"/>
      <c r="D368" s="446"/>
      <c r="E368" s="446"/>
      <c r="F368" s="446"/>
      <c r="G368" s="446"/>
      <c r="H368" s="446"/>
      <c r="I368" s="336"/>
      <c r="J368" s="29"/>
      <c r="K368" s="19"/>
      <c r="L368" s="107"/>
      <c r="Y368" s="192"/>
      <c r="Z368" s="192"/>
      <c r="AA368" s="192"/>
      <c r="AB368" s="98"/>
      <c r="AC368" s="98"/>
      <c r="AH368" s="192"/>
    </row>
    <row r="369" spans="1:34" ht="18" customHeight="1" x14ac:dyDescent="0.25">
      <c r="A369" s="16"/>
      <c r="B369" s="446" t="s">
        <v>453</v>
      </c>
      <c r="C369" s="446"/>
      <c r="D369" s="446"/>
      <c r="E369" s="446"/>
      <c r="F369" s="446"/>
      <c r="G369" s="446"/>
      <c r="H369" s="446"/>
      <c r="I369" s="336"/>
      <c r="J369" s="29"/>
      <c r="K369" s="19"/>
      <c r="L369" s="107"/>
      <c r="Y369" s="192"/>
      <c r="Z369" s="192"/>
      <c r="AA369" s="192"/>
      <c r="AB369" s="98"/>
      <c r="AC369" s="98"/>
      <c r="AH369" s="192"/>
    </row>
    <row r="370" spans="1:34" ht="18" customHeight="1" x14ac:dyDescent="0.25">
      <c r="A370" s="16"/>
      <c r="B370" s="446" t="s">
        <v>454</v>
      </c>
      <c r="C370" s="446"/>
      <c r="D370" s="446"/>
      <c r="E370" s="446"/>
      <c r="F370" s="446"/>
      <c r="G370" s="446"/>
      <c r="H370" s="446"/>
      <c r="I370" s="336"/>
      <c r="J370" s="29"/>
      <c r="K370" s="19"/>
      <c r="L370" s="107"/>
      <c r="Y370" s="192"/>
      <c r="Z370" s="192"/>
      <c r="AA370" s="192"/>
      <c r="AB370" s="98"/>
      <c r="AC370" s="98"/>
      <c r="AH370" s="192"/>
    </row>
    <row r="371" spans="1:34" ht="18" customHeight="1" x14ac:dyDescent="0.25">
      <c r="A371" s="16"/>
      <c r="B371" s="446" t="s">
        <v>455</v>
      </c>
      <c r="C371" s="446"/>
      <c r="D371" s="446"/>
      <c r="E371" s="446"/>
      <c r="F371" s="446"/>
      <c r="G371" s="446"/>
      <c r="H371" s="446"/>
      <c r="I371" s="336"/>
      <c r="J371" s="29"/>
      <c r="K371" s="19"/>
      <c r="L371" s="107"/>
      <c r="Y371" s="192"/>
      <c r="Z371" s="192"/>
      <c r="AA371" s="192"/>
      <c r="AB371" s="98"/>
      <c r="AC371" s="98"/>
      <c r="AH371" s="192"/>
    </row>
    <row r="372" spans="1:34" ht="18" customHeight="1" x14ac:dyDescent="0.25">
      <c r="A372" s="16"/>
      <c r="B372" s="446" t="s">
        <v>456</v>
      </c>
      <c r="C372" s="446"/>
      <c r="D372" s="446"/>
      <c r="E372" s="446"/>
      <c r="F372" s="446"/>
      <c r="G372" s="446"/>
      <c r="H372" s="446"/>
      <c r="I372" s="336"/>
      <c r="J372" s="29"/>
      <c r="K372" s="19"/>
      <c r="L372" s="107"/>
      <c r="Y372" s="192"/>
      <c r="Z372" s="192"/>
      <c r="AA372" s="192"/>
      <c r="AB372" s="98"/>
      <c r="AC372" s="98"/>
      <c r="AH372" s="192"/>
    </row>
    <row r="373" spans="1:34" ht="18" customHeight="1" x14ac:dyDescent="0.25">
      <c r="A373" s="16"/>
      <c r="B373" s="446" t="s">
        <v>457</v>
      </c>
      <c r="C373" s="446"/>
      <c r="D373" s="446"/>
      <c r="E373" s="446"/>
      <c r="F373" s="446"/>
      <c r="G373" s="446"/>
      <c r="H373" s="446"/>
      <c r="I373" s="336"/>
      <c r="J373" s="29"/>
      <c r="K373" s="19"/>
      <c r="L373" s="107"/>
      <c r="Y373" s="192"/>
      <c r="Z373" s="192"/>
      <c r="AA373" s="192"/>
      <c r="AB373" s="98"/>
      <c r="AC373" s="98"/>
      <c r="AH373" s="192"/>
    </row>
    <row r="374" spans="1:34" ht="18" customHeight="1" x14ac:dyDescent="0.25">
      <c r="A374" s="16"/>
      <c r="B374" s="446" t="s">
        <v>458</v>
      </c>
      <c r="C374" s="446"/>
      <c r="D374" s="446"/>
      <c r="E374" s="446"/>
      <c r="F374" s="446"/>
      <c r="G374" s="446"/>
      <c r="H374" s="446"/>
      <c r="I374" s="336"/>
      <c r="J374" s="29"/>
      <c r="K374" s="19"/>
      <c r="L374" s="107"/>
      <c r="Y374" s="192"/>
      <c r="Z374" s="192"/>
      <c r="AA374" s="192"/>
      <c r="AB374" s="98"/>
      <c r="AC374" s="98"/>
      <c r="AH374" s="192"/>
    </row>
    <row r="375" spans="1:34" ht="18" customHeight="1" x14ac:dyDescent="0.25">
      <c r="A375" s="16"/>
      <c r="B375" s="446" t="s">
        <v>459</v>
      </c>
      <c r="C375" s="446"/>
      <c r="D375" s="446"/>
      <c r="E375" s="446"/>
      <c r="F375" s="446"/>
      <c r="G375" s="446"/>
      <c r="H375" s="446"/>
      <c r="I375" s="336"/>
      <c r="J375" s="29"/>
      <c r="K375" s="19"/>
      <c r="L375" s="107"/>
      <c r="Y375" s="192"/>
      <c r="Z375" s="192"/>
      <c r="AA375" s="192"/>
      <c r="AB375" s="98"/>
      <c r="AC375" s="98"/>
      <c r="AH375" s="192"/>
    </row>
    <row r="376" spans="1:34" ht="18" customHeight="1" x14ac:dyDescent="0.25">
      <c r="A376" s="16"/>
      <c r="B376" s="446" t="s">
        <v>460</v>
      </c>
      <c r="C376" s="446"/>
      <c r="D376" s="446"/>
      <c r="E376" s="446"/>
      <c r="F376" s="446"/>
      <c r="G376" s="446"/>
      <c r="H376" s="446"/>
      <c r="I376" s="336"/>
      <c r="J376" s="29"/>
      <c r="K376" s="19"/>
      <c r="L376" s="107"/>
      <c r="Y376" s="192"/>
      <c r="Z376" s="192"/>
      <c r="AA376" s="192"/>
      <c r="AB376" s="98"/>
      <c r="AC376" s="98"/>
      <c r="AH376" s="192"/>
    </row>
    <row r="377" spans="1:34" ht="18" customHeight="1" x14ac:dyDescent="0.25">
      <c r="A377" s="16"/>
      <c r="B377" s="446" t="s">
        <v>461</v>
      </c>
      <c r="C377" s="446"/>
      <c r="D377" s="446"/>
      <c r="E377" s="446"/>
      <c r="F377" s="446"/>
      <c r="G377" s="446"/>
      <c r="H377" s="446"/>
      <c r="I377" s="336"/>
      <c r="J377" s="29"/>
      <c r="K377" s="19"/>
      <c r="L377" s="107"/>
      <c r="Y377" s="192"/>
      <c r="Z377" s="192"/>
      <c r="AA377" s="192"/>
      <c r="AB377" s="98"/>
      <c r="AC377" s="98"/>
      <c r="AH377" s="192"/>
    </row>
    <row r="378" spans="1:34" ht="9.9499999999999993" customHeight="1" x14ac:dyDescent="0.25">
      <c r="A378" s="16"/>
      <c r="B378" s="191"/>
      <c r="C378" s="191"/>
      <c r="D378" s="188"/>
      <c r="E378" s="188"/>
      <c r="F378" s="188"/>
      <c r="G378" s="188"/>
      <c r="H378" s="188"/>
      <c r="I378" s="188"/>
      <c r="J378" s="188"/>
      <c r="K378" s="19"/>
      <c r="L378" s="107"/>
      <c r="Y378" s="192"/>
      <c r="Z378" s="192"/>
      <c r="AA378" s="192"/>
      <c r="AB378" s="98"/>
      <c r="AC378" s="98"/>
      <c r="AH378" s="192"/>
    </row>
    <row r="379" spans="1:34" ht="18" customHeight="1" x14ac:dyDescent="0.25">
      <c r="A379" s="16"/>
      <c r="B379" s="341" t="s">
        <v>470</v>
      </c>
      <c r="C379" s="17"/>
      <c r="D379" s="188"/>
      <c r="E379" s="188"/>
      <c r="F379" s="188"/>
      <c r="G379" s="188"/>
      <c r="H379" s="188"/>
      <c r="I379" s="188"/>
      <c r="J379" s="188"/>
      <c r="K379" s="19"/>
      <c r="L379" s="107"/>
      <c r="Y379" s="192"/>
      <c r="Z379" s="192"/>
      <c r="AA379" s="192"/>
      <c r="AB379" s="98"/>
      <c r="AC379" s="98"/>
      <c r="AH379" s="192"/>
    </row>
    <row r="380" spans="1:34" ht="18" customHeight="1" x14ac:dyDescent="0.25">
      <c r="A380" s="16"/>
      <c r="B380" s="335" t="s">
        <v>471</v>
      </c>
      <c r="C380" s="191"/>
      <c r="D380" s="430"/>
      <c r="E380" s="430"/>
      <c r="F380" s="430"/>
      <c r="G380" s="430"/>
      <c r="H380" s="430"/>
      <c r="I380" s="430"/>
      <c r="J380" s="430"/>
      <c r="K380" s="19"/>
      <c r="L380" s="107"/>
      <c r="Y380" s="192"/>
      <c r="Z380" s="192"/>
      <c r="AA380" s="192"/>
      <c r="AB380" s="98"/>
      <c r="AC380" s="98"/>
      <c r="AH380" s="192"/>
    </row>
    <row r="381" spans="1:34" ht="18" customHeight="1" x14ac:dyDescent="0.25">
      <c r="A381" s="16"/>
      <c r="B381" s="335" t="s">
        <v>472</v>
      </c>
      <c r="C381" s="191"/>
      <c r="D381" s="430"/>
      <c r="E381" s="430"/>
      <c r="F381" s="430"/>
      <c r="G381" s="430"/>
      <c r="H381" s="430"/>
      <c r="I381" s="430"/>
      <c r="J381" s="430"/>
      <c r="K381" s="19"/>
      <c r="L381" s="107"/>
      <c r="Y381" s="192"/>
      <c r="Z381" s="192"/>
      <c r="AA381" s="192"/>
      <c r="AB381" s="98"/>
      <c r="AC381" s="98"/>
      <c r="AH381" s="192"/>
    </row>
    <row r="382" spans="1:34" ht="18" customHeight="1" x14ac:dyDescent="0.25">
      <c r="A382" s="16"/>
      <c r="B382" s="352" t="s">
        <v>423</v>
      </c>
      <c r="C382" s="191"/>
      <c r="D382" s="430"/>
      <c r="E382" s="430"/>
      <c r="F382" s="430"/>
      <c r="G382" s="430"/>
      <c r="H382" s="430"/>
      <c r="I382" s="430"/>
      <c r="J382" s="430"/>
      <c r="K382" s="19"/>
      <c r="L382" s="107"/>
      <c r="Y382" s="192"/>
      <c r="Z382" s="192"/>
      <c r="AA382" s="192"/>
      <c r="AB382" s="98"/>
      <c r="AC382" s="98"/>
      <c r="AH382" s="192"/>
    </row>
    <row r="383" spans="1:34" ht="18" customHeight="1" x14ac:dyDescent="0.25">
      <c r="A383" s="16"/>
      <c r="B383" s="335" t="s">
        <v>376</v>
      </c>
      <c r="C383" s="191"/>
      <c r="D383" s="430"/>
      <c r="E383" s="430"/>
      <c r="F383" s="430"/>
      <c r="G383" s="430"/>
      <c r="H383" s="430"/>
      <c r="I383" s="430"/>
      <c r="J383" s="430"/>
      <c r="K383" s="19"/>
      <c r="L383" s="107"/>
      <c r="Y383" s="192"/>
      <c r="Z383" s="192"/>
      <c r="AA383" s="192"/>
      <c r="AB383" s="98"/>
      <c r="AC383" s="98"/>
      <c r="AH383" s="192"/>
    </row>
    <row r="384" spans="1:34" ht="9.9499999999999993" customHeight="1" x14ac:dyDescent="0.25">
      <c r="A384" s="21"/>
      <c r="B384" s="22"/>
      <c r="C384" s="22"/>
      <c r="D384" s="22"/>
      <c r="E384" s="22"/>
      <c r="F384" s="22"/>
      <c r="G384" s="22"/>
      <c r="H384" s="22"/>
      <c r="I384" s="22"/>
      <c r="J384" s="22"/>
      <c r="K384" s="23"/>
      <c r="L384" s="107"/>
      <c r="Y384" s="192"/>
      <c r="Z384" s="192"/>
      <c r="AA384" s="192"/>
      <c r="AB384" s="98"/>
      <c r="AC384" s="98"/>
      <c r="AH384" s="192"/>
    </row>
    <row r="385" spans="1:41" ht="9.9499999999999993" customHeight="1" x14ac:dyDescent="0.25">
      <c r="A385" s="177"/>
      <c r="B385" s="63"/>
      <c r="C385" s="63"/>
      <c r="D385" s="505"/>
      <c r="E385" s="505"/>
      <c r="F385" s="505"/>
      <c r="G385" s="505"/>
      <c r="H385" s="505"/>
      <c r="I385" s="505"/>
      <c r="J385" s="505"/>
      <c r="K385" s="207"/>
      <c r="L385" s="107"/>
    </row>
    <row r="386" spans="1:41" ht="9.9499999999999993" customHeight="1" x14ac:dyDescent="0.25">
      <c r="A386" s="13"/>
      <c r="B386" s="14"/>
      <c r="C386" s="14"/>
      <c r="D386" s="14"/>
      <c r="E386" s="14"/>
      <c r="F386" s="14"/>
      <c r="G386" s="14"/>
      <c r="H386" s="14"/>
      <c r="I386" s="14"/>
      <c r="J386" s="14"/>
      <c r="K386" s="15"/>
      <c r="L386" s="107"/>
      <c r="AH386" s="192"/>
    </row>
    <row r="387" spans="1:41" ht="18" customHeight="1" x14ac:dyDescent="0.25">
      <c r="A387" s="16"/>
      <c r="B387" s="350" t="s">
        <v>474</v>
      </c>
      <c r="C387" s="17"/>
      <c r="D387" s="510"/>
      <c r="E387" s="510"/>
      <c r="F387" s="510"/>
      <c r="G387" s="510"/>
      <c r="H387" s="510"/>
      <c r="I387" s="510"/>
      <c r="J387" s="510"/>
      <c r="K387" s="19"/>
      <c r="L387" s="107"/>
      <c r="M387" s="173"/>
      <c r="N387" s="173"/>
      <c r="O387" s="173"/>
      <c r="P387" s="173"/>
      <c r="AH387" s="192"/>
    </row>
    <row r="388" spans="1:41" ht="18" customHeight="1" x14ac:dyDescent="0.25">
      <c r="A388" s="16"/>
      <c r="B388" s="335" t="s">
        <v>437</v>
      </c>
      <c r="C388" s="335"/>
      <c r="D388" s="506"/>
      <c r="E388" s="506"/>
      <c r="F388" s="506"/>
      <c r="G388" s="506"/>
      <c r="H388" s="506"/>
      <c r="I388" s="506"/>
      <c r="J388" s="506"/>
      <c r="K388" s="19"/>
      <c r="L388" s="107"/>
      <c r="AH388" s="192"/>
    </row>
    <row r="389" spans="1:41" ht="18" customHeight="1" x14ac:dyDescent="0.25">
      <c r="A389" s="16"/>
      <c r="B389" s="335" t="s">
        <v>438</v>
      </c>
      <c r="C389" s="335"/>
      <c r="D389" s="506"/>
      <c r="E389" s="506"/>
      <c r="F389" s="506"/>
      <c r="G389" s="506"/>
      <c r="H389" s="506"/>
      <c r="I389" s="506"/>
      <c r="J389" s="506"/>
      <c r="K389" s="19"/>
      <c r="L389" s="107"/>
      <c r="AH389" s="192"/>
    </row>
    <row r="390" spans="1:41" ht="18" customHeight="1" x14ac:dyDescent="0.25">
      <c r="A390" s="16"/>
      <c r="B390" s="335" t="s">
        <v>439</v>
      </c>
      <c r="C390" s="335"/>
      <c r="D390" s="507"/>
      <c r="E390" s="508"/>
      <c r="F390" s="508"/>
      <c r="G390" s="508"/>
      <c r="H390" s="508"/>
      <c r="I390" s="508"/>
      <c r="J390" s="509"/>
      <c r="K390" s="19"/>
      <c r="L390" s="107"/>
      <c r="AH390" s="192"/>
    </row>
    <row r="391" spans="1:41" ht="60" customHeight="1" x14ac:dyDescent="0.25">
      <c r="A391" s="16"/>
      <c r="B391" s="335" t="s">
        <v>440</v>
      </c>
      <c r="C391" s="335"/>
      <c r="D391" s="506"/>
      <c r="E391" s="506"/>
      <c r="F391" s="506"/>
      <c r="G391" s="506"/>
      <c r="H391" s="506"/>
      <c r="I391" s="506"/>
      <c r="J391" s="506"/>
      <c r="K391" s="19"/>
      <c r="L391" s="107"/>
      <c r="AH391" s="192"/>
    </row>
    <row r="392" spans="1:41" ht="9.9499999999999993" customHeight="1" x14ac:dyDescent="0.25">
      <c r="A392" s="16"/>
      <c r="B392" s="335"/>
      <c r="C392" s="335"/>
      <c r="D392" s="336"/>
      <c r="E392" s="336"/>
      <c r="F392" s="336"/>
      <c r="G392" s="336"/>
      <c r="H392" s="336"/>
      <c r="I392" s="336"/>
      <c r="J392" s="336"/>
      <c r="K392" s="19"/>
      <c r="L392" s="107"/>
      <c r="AH392" s="192"/>
    </row>
    <row r="393" spans="1:41" ht="18" customHeight="1" x14ac:dyDescent="0.25">
      <c r="A393" s="16"/>
      <c r="B393" s="341" t="s">
        <v>442</v>
      </c>
      <c r="C393" s="341"/>
      <c r="D393" s="498" t="s">
        <v>443</v>
      </c>
      <c r="E393" s="498"/>
      <c r="F393" s="498"/>
      <c r="G393" s="336"/>
      <c r="H393" s="343"/>
      <c r="I393" s="336"/>
      <c r="J393" s="351" t="s">
        <v>413</v>
      </c>
      <c r="K393" s="19"/>
      <c r="L393" s="107"/>
      <c r="Y393" s="192"/>
      <c r="Z393" s="192"/>
      <c r="AA393" s="192"/>
      <c r="AB393" s="98"/>
      <c r="AC393" s="98"/>
      <c r="AH393" s="192"/>
    </row>
    <row r="394" spans="1:41" ht="18" customHeight="1" x14ac:dyDescent="0.25">
      <c r="A394" s="16"/>
      <c r="B394" s="335" t="s">
        <v>444</v>
      </c>
      <c r="C394" s="344" t="s">
        <v>483</v>
      </c>
      <c r="D394" s="152"/>
      <c r="E394" s="340" t="s">
        <v>482</v>
      </c>
      <c r="F394" s="152"/>
      <c r="G394" s="336"/>
      <c r="H394" s="26"/>
      <c r="I394" s="336"/>
      <c r="J394" s="190">
        <f>ROUND(((F394-D394)/30.4),0)</f>
        <v>0</v>
      </c>
      <c r="K394" s="19"/>
      <c r="L394" s="107"/>
      <c r="P394" s="156"/>
      <c r="Q394" s="156"/>
      <c r="R394" s="157"/>
      <c r="S394" s="157"/>
      <c r="T394" s="157"/>
      <c r="U394" s="157"/>
      <c r="V394" s="157"/>
      <c r="W394" s="157"/>
      <c r="X394" s="157"/>
      <c r="Y394" s="157"/>
      <c r="Z394" s="157"/>
      <c r="AA394" s="157"/>
      <c r="AB394" s="158"/>
      <c r="AC394" s="158"/>
      <c r="AD394" s="157"/>
      <c r="AE394" s="157"/>
      <c r="AH394" s="192"/>
    </row>
    <row r="395" spans="1:41" ht="9.9499999999999993" customHeight="1" x14ac:dyDescent="0.25">
      <c r="A395" s="16"/>
      <c r="B395" s="335"/>
      <c r="C395" s="344"/>
      <c r="D395" s="99"/>
      <c r="E395" s="339"/>
      <c r="F395" s="99"/>
      <c r="G395" s="336"/>
      <c r="H395" s="26"/>
      <c r="I395" s="336"/>
      <c r="J395" s="188"/>
      <c r="K395" s="19"/>
      <c r="L395" s="107"/>
      <c r="P395" s="156"/>
      <c r="Q395" s="156"/>
      <c r="R395" s="157"/>
      <c r="S395" s="157"/>
      <c r="T395" s="157"/>
      <c r="U395" s="157"/>
      <c r="V395" s="157"/>
      <c r="W395" s="157"/>
      <c r="X395" s="157"/>
      <c r="Y395" s="157"/>
      <c r="Z395" s="157"/>
      <c r="AA395" s="157"/>
      <c r="AB395" s="158"/>
      <c r="AC395" s="158"/>
      <c r="AD395" s="157"/>
      <c r="AE395" s="157"/>
      <c r="AH395" s="192"/>
    </row>
    <row r="396" spans="1:41" ht="18" customHeight="1" x14ac:dyDescent="0.25">
      <c r="A396" s="16"/>
      <c r="B396" s="335" t="s">
        <v>445</v>
      </c>
      <c r="C396" s="344"/>
      <c r="D396" s="500" t="s">
        <v>484</v>
      </c>
      <c r="E396" s="501"/>
      <c r="F396" s="29"/>
      <c r="G396" s="336"/>
      <c r="H396" s="502" t="s">
        <v>1560</v>
      </c>
      <c r="I396" s="503"/>
      <c r="J396" s="29"/>
      <c r="K396" s="19"/>
      <c r="L396" s="107"/>
      <c r="P396" s="156"/>
      <c r="Q396" s="156"/>
      <c r="R396" s="160"/>
      <c r="S396" s="157"/>
      <c r="T396" s="157"/>
      <c r="U396" s="157"/>
      <c r="V396" s="157"/>
      <c r="W396" s="157"/>
      <c r="X396" s="157"/>
      <c r="Y396" s="157"/>
      <c r="Z396" s="157"/>
      <c r="AA396" s="157"/>
      <c r="AB396" s="158"/>
      <c r="AC396" s="158"/>
      <c r="AD396" s="157"/>
      <c r="AE396" s="157"/>
      <c r="AH396" s="192"/>
    </row>
    <row r="397" spans="1:41" ht="18" customHeight="1" x14ac:dyDescent="0.25">
      <c r="A397" s="16"/>
      <c r="B397" s="363" t="s">
        <v>1563</v>
      </c>
      <c r="C397" s="344"/>
      <c r="D397" s="500"/>
      <c r="E397" s="501"/>
      <c r="F397" s="29"/>
      <c r="G397" s="336"/>
      <c r="H397" s="504"/>
      <c r="I397" s="503"/>
      <c r="J397" s="29"/>
      <c r="K397" s="19"/>
      <c r="L397" s="107"/>
      <c r="P397" s="156"/>
      <c r="Q397" s="156"/>
      <c r="R397" s="159"/>
      <c r="S397" s="157"/>
      <c r="T397" s="157"/>
      <c r="U397" s="157"/>
      <c r="V397" s="157"/>
      <c r="W397" s="157"/>
      <c r="X397" s="157"/>
      <c r="Y397" s="157"/>
      <c r="Z397" s="157"/>
      <c r="AA397" s="157"/>
      <c r="AB397" s="158"/>
      <c r="AC397" s="158"/>
      <c r="AD397" s="157"/>
      <c r="AE397" s="157"/>
      <c r="AH397" s="192"/>
    </row>
    <row r="398" spans="1:41" ht="18" customHeight="1" x14ac:dyDescent="0.25">
      <c r="A398" s="16"/>
      <c r="B398" s="446" t="s">
        <v>447</v>
      </c>
      <c r="C398" s="446"/>
      <c r="D398" s="446"/>
      <c r="E398" s="446"/>
      <c r="F398" s="446"/>
      <c r="G398" s="446"/>
      <c r="H398" s="446"/>
      <c r="I398" s="449"/>
      <c r="J398" s="29"/>
      <c r="K398" s="19"/>
      <c r="L398" s="107"/>
      <c r="P398" s="156"/>
      <c r="Q398" s="156"/>
      <c r="R398" s="157"/>
      <c r="S398" s="157"/>
      <c r="T398" s="157"/>
      <c r="U398" s="157"/>
      <c r="V398" s="157"/>
      <c r="W398" s="157"/>
      <c r="X398" s="157"/>
      <c r="Y398" s="157"/>
      <c r="Z398" s="157"/>
      <c r="AA398" s="157"/>
      <c r="AB398" s="158"/>
      <c r="AC398" s="158"/>
      <c r="AD398" s="157"/>
      <c r="AE398" s="157"/>
      <c r="AH398" s="192"/>
    </row>
    <row r="399" spans="1:41" ht="9.9499999999999993" customHeight="1" x14ac:dyDescent="0.25">
      <c r="A399" s="16"/>
      <c r="B399" s="344"/>
      <c r="C399" s="344"/>
      <c r="D399" s="344"/>
      <c r="E399" s="344"/>
      <c r="F399" s="344"/>
      <c r="G399" s="344"/>
      <c r="H399" s="344"/>
      <c r="I399" s="344"/>
      <c r="J399" s="34"/>
      <c r="K399" s="19"/>
      <c r="L399" s="107"/>
      <c r="Y399" s="192"/>
      <c r="Z399" s="192"/>
      <c r="AA399" s="192"/>
      <c r="AB399" s="98"/>
      <c r="AC399" s="98"/>
      <c r="AH399" s="192"/>
    </row>
    <row r="400" spans="1:41" ht="18" customHeight="1" x14ac:dyDescent="0.25">
      <c r="A400" s="16"/>
      <c r="B400" s="446" t="s">
        <v>1570</v>
      </c>
      <c r="C400" s="446"/>
      <c r="D400" s="446"/>
      <c r="E400" s="446"/>
      <c r="F400" s="446"/>
      <c r="G400" s="446"/>
      <c r="H400" s="446"/>
      <c r="I400" s="449"/>
      <c r="J400" s="29"/>
      <c r="K400" s="19"/>
      <c r="L400" s="107"/>
      <c r="M400" s="424" t="s">
        <v>19</v>
      </c>
      <c r="N400" s="424"/>
      <c r="O400" s="424"/>
      <c r="P400" s="424"/>
      <c r="Q400" s="424"/>
      <c r="R400" s="424"/>
      <c r="S400" s="488" t="s">
        <v>61</v>
      </c>
      <c r="T400" s="488"/>
      <c r="U400" s="488"/>
      <c r="V400" s="488"/>
      <c r="W400" s="488"/>
      <c r="X400" s="488"/>
      <c r="Y400" s="489" t="s">
        <v>58</v>
      </c>
      <c r="Z400" s="490"/>
      <c r="AA400" s="490"/>
      <c r="AB400" s="490"/>
      <c r="AC400" s="490"/>
      <c r="AD400" s="491"/>
      <c r="AE400" s="165"/>
      <c r="AF400" s="424" t="s">
        <v>60</v>
      </c>
      <c r="AG400" s="424"/>
      <c r="AH400" s="424"/>
      <c r="AI400" s="192"/>
      <c r="AJ400" s="489" t="s">
        <v>4</v>
      </c>
      <c r="AK400" s="491"/>
      <c r="AM400" s="518" t="s">
        <v>280</v>
      </c>
      <c r="AN400" s="294"/>
      <c r="AO400" s="518" t="s">
        <v>281</v>
      </c>
    </row>
    <row r="401" spans="1:41" ht="18" customHeight="1" x14ac:dyDescent="0.25">
      <c r="A401" s="16"/>
      <c r="B401" s="446" t="s">
        <v>448</v>
      </c>
      <c r="C401" s="446"/>
      <c r="D401" s="446"/>
      <c r="E401" s="446"/>
      <c r="F401" s="446"/>
      <c r="G401" s="446"/>
      <c r="H401" s="446"/>
      <c r="I401" s="449"/>
      <c r="J401" s="29"/>
      <c r="K401" s="19"/>
      <c r="L401" s="107"/>
      <c r="M401" s="494" t="s">
        <v>9</v>
      </c>
      <c r="N401" s="496"/>
      <c r="O401" s="494" t="s">
        <v>8</v>
      </c>
      <c r="P401" s="496"/>
      <c r="Q401" s="489" t="s">
        <v>7</v>
      </c>
      <c r="R401" s="491"/>
      <c r="S401" s="489" t="s">
        <v>9</v>
      </c>
      <c r="T401" s="491"/>
      <c r="U401" s="489" t="s">
        <v>8</v>
      </c>
      <c r="V401" s="491"/>
      <c r="W401" s="489" t="s">
        <v>7</v>
      </c>
      <c r="X401" s="491"/>
      <c r="Y401" s="489" t="s">
        <v>9</v>
      </c>
      <c r="Z401" s="491"/>
      <c r="AA401" s="492" t="s">
        <v>8</v>
      </c>
      <c r="AB401" s="493"/>
      <c r="AC401" s="489" t="s">
        <v>7</v>
      </c>
      <c r="AD401" s="491"/>
      <c r="AE401" s="165"/>
      <c r="AF401" s="199" t="s">
        <v>9</v>
      </c>
      <c r="AG401" s="199" t="s">
        <v>8</v>
      </c>
      <c r="AH401" s="199" t="s">
        <v>7</v>
      </c>
      <c r="AI401" s="192"/>
      <c r="AJ401" s="282" t="s">
        <v>9</v>
      </c>
      <c r="AK401" s="282" t="s">
        <v>8</v>
      </c>
      <c r="AM401" s="519"/>
      <c r="AN401" s="294"/>
      <c r="AO401" s="519"/>
    </row>
    <row r="402" spans="1:41" ht="9.9499999999999993" customHeight="1" x14ac:dyDescent="0.25">
      <c r="A402" s="16"/>
      <c r="B402" s="18"/>
      <c r="C402" s="18"/>
      <c r="D402" s="18"/>
      <c r="E402" s="18"/>
      <c r="F402" s="18"/>
      <c r="G402" s="18"/>
      <c r="H402" s="18"/>
      <c r="I402" s="18"/>
      <c r="J402" s="18"/>
      <c r="K402" s="19"/>
      <c r="L402" s="107"/>
      <c r="S402" s="192"/>
      <c r="T402" s="192"/>
      <c r="U402" s="192"/>
      <c r="V402" s="192"/>
      <c r="W402" s="192"/>
      <c r="X402" s="192"/>
      <c r="Y402" s="192"/>
      <c r="Z402" s="192"/>
      <c r="AA402" s="192"/>
      <c r="AB402" s="162"/>
      <c r="AC402" s="162"/>
      <c r="AD402" s="192"/>
      <c r="AE402" s="207"/>
      <c r="AH402" s="192"/>
      <c r="AI402" s="192"/>
      <c r="AJ402" s="286"/>
      <c r="AK402" s="286"/>
      <c r="AM402" s="294"/>
      <c r="AN402" s="294"/>
      <c r="AO402" s="294"/>
    </row>
    <row r="403" spans="1:41" ht="18" customHeight="1" x14ac:dyDescent="0.25">
      <c r="A403" s="16"/>
      <c r="B403" s="341" t="s">
        <v>449</v>
      </c>
      <c r="C403" s="341"/>
      <c r="D403" s="498" t="s">
        <v>443</v>
      </c>
      <c r="E403" s="498"/>
      <c r="F403" s="498"/>
      <c r="G403" s="18"/>
      <c r="H403" s="28" t="s">
        <v>450</v>
      </c>
      <c r="I403" s="18"/>
      <c r="J403" s="25" t="s">
        <v>451</v>
      </c>
      <c r="K403" s="19"/>
      <c r="L403" s="107"/>
      <c r="M403" s="511">
        <f>IF(F396&gt;=F397,F396,F397)</f>
        <v>0</v>
      </c>
      <c r="N403" s="512"/>
      <c r="O403" s="512"/>
      <c r="P403" s="512"/>
      <c r="Q403" s="512"/>
      <c r="R403" s="513"/>
      <c r="S403" s="163"/>
      <c r="T403" s="163"/>
      <c r="U403" s="163"/>
      <c r="V403" s="163"/>
      <c r="W403" s="163"/>
      <c r="X403" s="163"/>
      <c r="Y403" s="37"/>
      <c r="Z403" s="37"/>
      <c r="AA403" s="37"/>
      <c r="AB403" s="164"/>
      <c r="AC403" s="164"/>
      <c r="AD403" s="37"/>
      <c r="AE403" s="207"/>
      <c r="AH403" s="192"/>
      <c r="AI403" s="192"/>
      <c r="AJ403" s="169"/>
      <c r="AK403" s="169"/>
      <c r="AM403" s="294"/>
      <c r="AN403" s="294"/>
      <c r="AO403" s="294"/>
    </row>
    <row r="404" spans="1:41" ht="18" customHeight="1" x14ac:dyDescent="0.25">
      <c r="A404" s="16"/>
      <c r="B404" s="342"/>
      <c r="C404" s="344" t="s">
        <v>446</v>
      </c>
      <c r="D404" s="152"/>
      <c r="E404" s="344" t="s">
        <v>482</v>
      </c>
      <c r="F404" s="152"/>
      <c r="G404" s="340"/>
      <c r="H404" s="29"/>
      <c r="I404" s="198"/>
      <c r="J404" s="190" t="str">
        <f>IFERROR(ROUND(H404/((F404-D404)/30.4),0),"")</f>
        <v/>
      </c>
      <c r="K404" s="19"/>
      <c r="L404" s="107"/>
      <c r="M404" s="161">
        <f>((($M403-$M$432)/($M$431-$M$432))*0.5+1)</f>
        <v>-0.25</v>
      </c>
      <c r="N404" s="167">
        <f>IF($M404&gt;1.5,1.5,IF($M404&lt;0.5,0,$M404))</f>
        <v>0</v>
      </c>
      <c r="O404" s="161">
        <f>((($M403-$O$432)/($O$431-$O$432))*0.5+1)</f>
        <v>-0.75</v>
      </c>
      <c r="P404" s="167">
        <f>IF($O404&gt;1.5,1.5,IF($O404&lt;0.5,0,$O404))</f>
        <v>0</v>
      </c>
      <c r="Q404" s="161">
        <f>((($M403-$Q$432)/($Q$431-$Q$432))*0.5+1)</f>
        <v>-0.5</v>
      </c>
      <c r="R404" s="167">
        <f>IF($Q404&gt;1.5,1.5,IF($Q404&lt;0.5,0,$Q404))</f>
        <v>0</v>
      </c>
      <c r="S404" s="161">
        <f>((($H404-$S$432)/($S$431-$S$432))*0.5+1)</f>
        <v>-1</v>
      </c>
      <c r="T404" s="167">
        <f>IF($S404&gt;1.5,1.5,IF($S404&lt;0.5,0,$S404))</f>
        <v>0</v>
      </c>
      <c r="U404" s="161">
        <f>((($H404-$U$432)/($U$431-$U$432))*0.5+1)</f>
        <v>-0.75</v>
      </c>
      <c r="V404" s="167">
        <f>IF($U404&gt;1.5,1.5,IF($U404&lt;0.5,0,$U404))</f>
        <v>0</v>
      </c>
      <c r="W404" s="161">
        <f>((($H404-$W$432)/($W$431-$W$432))*0.5+1)</f>
        <v>-1.4</v>
      </c>
      <c r="X404" s="167">
        <f>IF($W404&gt;1.5,1.5,IF($W404&lt;0.5,0,$W404))</f>
        <v>0</v>
      </c>
      <c r="Y404" s="161">
        <f>((($J398-$Y$432)/($Y$431-$Y$432))*0.5+1)</f>
        <v>-0.25</v>
      </c>
      <c r="Z404" s="167">
        <f>IF($Y404&gt;1.5,1.5,IF($Y404&lt;0.5,0,$Y404))</f>
        <v>0</v>
      </c>
      <c r="AA404" s="161">
        <f>((($J398-$AA$432)/($AA$431-$AA$432))*0.5+1)</f>
        <v>0</v>
      </c>
      <c r="AB404" s="167">
        <f>IF($AA404&gt;1.5,1.5,IF($AA404&lt;0.5,0,$AA404))</f>
        <v>0</v>
      </c>
      <c r="AC404" s="161">
        <f>((($J398-$AC$432)/($AC$431-$AC$432))*0.5+1)</f>
        <v>0</v>
      </c>
      <c r="AD404" s="167">
        <f>IF($AC404&gt;1.5,1.5,IF($AC404&lt;0.5,0,$AC404))</f>
        <v>0</v>
      </c>
      <c r="AE404" s="166"/>
      <c r="AF404" s="168">
        <f>IF(AND($AJ404=1,PRODUCT(N404,T404,Z404)&gt;=1,$J408&gt;=$AG$432),1,0)</f>
        <v>0</v>
      </c>
      <c r="AG404" s="168">
        <f>IF(AND($AK404=1,PRODUCT(P404,V404,AB404)&gt;=1,$J408&gt;=$AG$431),1,0)</f>
        <v>0</v>
      </c>
      <c r="AH404" s="168">
        <f>IF(AND($B404="Project Manager",PRODUCT(R404,X404,AD404)&gt;=1,$J408&gt;=$AG$430),1,0)</f>
        <v>0</v>
      </c>
      <c r="AI404" s="192"/>
      <c r="AJ404" s="284">
        <f>IF(OR($B404="Project Manager",$B404="Co-Project Manager",$B404="Sub-Project Manager",$B404="Deputy Project Manager"),1,0)</f>
        <v>0</v>
      </c>
      <c r="AK404" s="284">
        <f>IF(OR($B404="Project Manager",$B404="Co-Project Manager",$B404="Sub-Project Manager"),1,0)</f>
        <v>0</v>
      </c>
      <c r="AM404" s="295">
        <f>IF(AND(F397&gt;=M$437,H404&gt;=O$437,J398&gt;=Q$437,AO404&gt;=S$437,J408&gt;=U$437),1,0)</f>
        <v>0</v>
      </c>
      <c r="AN404" s="294"/>
      <c r="AO404" s="297">
        <f>IF(F404="",0,DATEDIF(D404,F404,"m")+1)</f>
        <v>0</v>
      </c>
    </row>
    <row r="405" spans="1:41" ht="18" customHeight="1" x14ac:dyDescent="0.25">
      <c r="A405" s="16"/>
      <c r="B405" s="342"/>
      <c r="C405" s="344" t="s">
        <v>446</v>
      </c>
      <c r="D405" s="152"/>
      <c r="E405" s="344" t="s">
        <v>482</v>
      </c>
      <c r="F405" s="152"/>
      <c r="G405" s="340"/>
      <c r="H405" s="29"/>
      <c r="I405" s="198"/>
      <c r="J405" s="190" t="str">
        <f t="shared" ref="J405:J406" si="90">IFERROR(ROUND(H405/((F405-D405)/30.4),0),"")</f>
        <v/>
      </c>
      <c r="K405" s="19"/>
      <c r="L405" s="107"/>
      <c r="M405" s="161">
        <f>((($M403-$M$432)/($M$431-$M$432))*0.5+1)</f>
        <v>-0.25</v>
      </c>
      <c r="N405" s="167">
        <f t="shared" ref="N405:N406" si="91">IF($M405&gt;1.5,1.5,IF($M405&lt;0.5,0,$M405))</f>
        <v>0</v>
      </c>
      <c r="O405" s="161">
        <f>((($M403-$O$432)/($O$431-$O$432))*0.5+1)</f>
        <v>-0.75</v>
      </c>
      <c r="P405" s="167">
        <f t="shared" ref="P405:P406" si="92">IF($O405&gt;1.5,1.5,IF($O405&lt;0.5,0,$O405))</f>
        <v>0</v>
      </c>
      <c r="Q405" s="161">
        <f>((($M403-$Q$432)/($Q$431-$Q$432))*0.5+1)</f>
        <v>-0.5</v>
      </c>
      <c r="R405" s="167">
        <f t="shared" ref="R405:R406" si="93">IF($Q405&gt;1.5,1.5,IF($Q405&lt;0.5,0,$Q405))</f>
        <v>0</v>
      </c>
      <c r="S405" s="161">
        <f>((($H405-$S$432)/($S$431-$S$432))*0.5+1)</f>
        <v>-1</v>
      </c>
      <c r="T405" s="167">
        <f t="shared" ref="T405:T406" si="94">IF($S405&gt;1.5,1.5,IF($S405&lt;0.5,0,$S405))</f>
        <v>0</v>
      </c>
      <c r="U405" s="161">
        <f>((($H405-$U$432)/($U$431-$U$432))*0.5+1)</f>
        <v>-0.75</v>
      </c>
      <c r="V405" s="167">
        <f t="shared" ref="V405:V406" si="95">IF($U405&gt;1.5,1.5,IF($U405&lt;0.5,0,$U405))</f>
        <v>0</v>
      </c>
      <c r="W405" s="161">
        <f>((($H405-$W$432)/($W$431-$W$432))*0.5+1)</f>
        <v>-1.4</v>
      </c>
      <c r="X405" s="167">
        <f t="shared" ref="X405:X406" si="96">IF($W405&gt;1.5,1.5,IF($W405&lt;0.5,0,$W405))</f>
        <v>0</v>
      </c>
      <c r="Y405" s="161">
        <f>((($J398-$Y$432)/($Y$431-$Y$432))*0.5+1)</f>
        <v>-0.25</v>
      </c>
      <c r="Z405" s="167">
        <f t="shared" ref="Z405:Z406" si="97">IF($Y405&gt;1.5,1.5,IF($Y405&lt;0.5,0,$Y405))</f>
        <v>0</v>
      </c>
      <c r="AA405" s="161">
        <f>((($J398-$AA$432)/($AA$431-$AA$432))*0.5+1)</f>
        <v>0</v>
      </c>
      <c r="AB405" s="167">
        <f t="shared" ref="AB405:AB406" si="98">IF($AA405&gt;1.5,1.5,IF($AA405&lt;0.5,0,$AA405))</f>
        <v>0</v>
      </c>
      <c r="AC405" s="161">
        <f>((($J398-$AC$432)/($AC$431-$AC$432))*0.5+1)</f>
        <v>0</v>
      </c>
      <c r="AD405" s="167">
        <f t="shared" ref="AD405:AD406" si="99">IF($AC405&gt;1.5,1.5,IF($AC405&lt;0.5,0,$AC405))</f>
        <v>0</v>
      </c>
      <c r="AE405" s="166"/>
      <c r="AF405" s="168">
        <f>IF(AND($AJ405=1,PRODUCT(N405,T405,Z405)&gt;=1,$J408&gt;=$AG$432),1,0)</f>
        <v>0</v>
      </c>
      <c r="AG405" s="168">
        <f>IF(AND($AK405=1,PRODUCT(P405,V405,AB405)&gt;=1,$J408&gt;=$AG$431),1,0)</f>
        <v>0</v>
      </c>
      <c r="AH405" s="168">
        <f>IF(AND($B405="Project Manager",PRODUCT(R405,X405,AD405)&gt;=1,$J408&gt;=$AG$430),1,0)</f>
        <v>0</v>
      </c>
      <c r="AI405" s="192"/>
      <c r="AJ405" s="284">
        <f>IF(OR($B405="Project Manager",$B405="Co-Project Manager",$B405="Sub-Project Manager",$B405="Deputy Project Manager"),1,0)</f>
        <v>0</v>
      </c>
      <c r="AK405" s="284">
        <f>IF(OR($B405="Project Manager",$B405="Co-Project Manager",$B405="Sub-Project Manager"),1,0)</f>
        <v>0</v>
      </c>
      <c r="AM405" s="295">
        <f>IF(AND(F397&gt;=M$437,H405&gt;=O$437,J398&gt;=Q$437,AO405&gt;=S$437,J408&gt;=U$437),1,0)</f>
        <v>0</v>
      </c>
      <c r="AN405" s="294"/>
      <c r="AO405" s="297">
        <f>IF(F405="",0,DATEDIF(D405,F405,"m")+1)</f>
        <v>0</v>
      </c>
    </row>
    <row r="406" spans="1:41" ht="18" customHeight="1" x14ac:dyDescent="0.25">
      <c r="A406" s="16"/>
      <c r="B406" s="342"/>
      <c r="C406" s="344" t="s">
        <v>446</v>
      </c>
      <c r="D406" s="152"/>
      <c r="E406" s="344" t="s">
        <v>482</v>
      </c>
      <c r="F406" s="152"/>
      <c r="G406" s="340"/>
      <c r="H406" s="29"/>
      <c r="I406" s="198"/>
      <c r="J406" s="190" t="str">
        <f t="shared" si="90"/>
        <v/>
      </c>
      <c r="K406" s="19"/>
      <c r="L406" s="107"/>
      <c r="M406" s="161">
        <f>((($M403-$M$432)/($M$431-$M$432))*0.5+1)</f>
        <v>-0.25</v>
      </c>
      <c r="N406" s="167">
        <f t="shared" si="91"/>
        <v>0</v>
      </c>
      <c r="O406" s="161">
        <f>((($M403-$O$432)/($O$431-$O$432))*0.5+1)</f>
        <v>-0.75</v>
      </c>
      <c r="P406" s="167">
        <f t="shared" si="92"/>
        <v>0</v>
      </c>
      <c r="Q406" s="161">
        <f>((($M403-$Q$432)/($Q$431-$Q$432))*0.5+1)</f>
        <v>-0.5</v>
      </c>
      <c r="R406" s="167">
        <f t="shared" si="93"/>
        <v>0</v>
      </c>
      <c r="S406" s="161">
        <f>((($H406-$S$432)/($S$431-$S$432))*0.5+1)</f>
        <v>-1</v>
      </c>
      <c r="T406" s="167">
        <f t="shared" si="94"/>
        <v>0</v>
      </c>
      <c r="U406" s="161">
        <f>((($H406-$U$432)/($U$431-$U$432))*0.5+1)</f>
        <v>-0.75</v>
      </c>
      <c r="V406" s="167">
        <f t="shared" si="95"/>
        <v>0</v>
      </c>
      <c r="W406" s="161">
        <f>((($H406-$W$432)/($W$431-$W$432))*0.5+1)</f>
        <v>-1.4</v>
      </c>
      <c r="X406" s="167">
        <f t="shared" si="96"/>
        <v>0</v>
      </c>
      <c r="Y406" s="161">
        <f>((($J398-$Y$432)/($Y$431-$Y$432))*0.5+1)</f>
        <v>-0.25</v>
      </c>
      <c r="Z406" s="167">
        <f t="shared" si="97"/>
        <v>0</v>
      </c>
      <c r="AA406" s="161">
        <f>((($J398-$AA$432)/($AA$431-$AA$432))*0.5+1)</f>
        <v>0</v>
      </c>
      <c r="AB406" s="167">
        <f t="shared" si="98"/>
        <v>0</v>
      </c>
      <c r="AC406" s="161">
        <f>((($J398-$AC$432)/($AC$431-$AC$432))*0.5+1)</f>
        <v>0</v>
      </c>
      <c r="AD406" s="167">
        <f t="shared" si="99"/>
        <v>0</v>
      </c>
      <c r="AE406" s="166"/>
      <c r="AF406" s="168">
        <f>IF(AND($AJ406=1,PRODUCT(N406,T406,Z406)&gt;=1,$J408&gt;=$AG$432),1,0)</f>
        <v>0</v>
      </c>
      <c r="AG406" s="168">
        <f>IF(AND($AK406=1,PRODUCT(P406,V406,AB406)&gt;=1,$J408&gt;=$AG$431),1,0)</f>
        <v>0</v>
      </c>
      <c r="AH406" s="168">
        <f>IF(AND($B406="Project Manager",PRODUCT(R406,X406,AD406)&gt;=1,$J408&gt;=$AG$430),1,0)</f>
        <v>0</v>
      </c>
      <c r="AI406" s="192"/>
      <c r="AJ406" s="284">
        <f>IF(OR($B406="Project Manager",$B406="Co-Project Manager",$B406="Sub-Project Manager",$B406="Deputy Project Manager"),1,0)</f>
        <v>0</v>
      </c>
      <c r="AK406" s="284">
        <f>IF(OR($B406="Project Manager",$B406="Co-Project Manager",$B406="Sub-Project Manager"),1,0)</f>
        <v>0</v>
      </c>
      <c r="AM406" s="295">
        <f>IF(AND(F397&gt;=M$437,H406&gt;=O$437,J398&gt;=Q$437,AO406&gt;=S$437,J408&gt;=U$437),1,0)</f>
        <v>0</v>
      </c>
      <c r="AN406" s="294"/>
      <c r="AO406" s="297">
        <f>IF(F406="",0,DATEDIF(D406,F406,"m")+1)</f>
        <v>0</v>
      </c>
    </row>
    <row r="407" spans="1:41" ht="9.9499999999999993" customHeight="1" x14ac:dyDescent="0.25">
      <c r="A407" s="16"/>
      <c r="B407" s="335"/>
      <c r="C407" s="335"/>
      <c r="D407" s="337"/>
      <c r="E407" s="336"/>
      <c r="F407" s="336"/>
      <c r="G407" s="336"/>
      <c r="H407" s="336"/>
      <c r="I407" s="336"/>
      <c r="J407" s="188"/>
      <c r="K407" s="19"/>
      <c r="L407" s="107"/>
      <c r="Y407" s="192"/>
      <c r="Z407" s="192"/>
      <c r="AA407" s="192"/>
      <c r="AB407" s="98"/>
      <c r="AC407" s="98"/>
      <c r="AH407" s="192"/>
    </row>
    <row r="408" spans="1:41" ht="18" customHeight="1" x14ac:dyDescent="0.25">
      <c r="A408" s="16"/>
      <c r="B408" s="425" t="s">
        <v>462</v>
      </c>
      <c r="C408" s="425"/>
      <c r="D408" s="425"/>
      <c r="E408" s="425"/>
      <c r="F408" s="425"/>
      <c r="G408" s="425"/>
      <c r="H408" s="425"/>
      <c r="I408" s="336"/>
      <c r="J408" s="190">
        <f>SUM(J409:J418)</f>
        <v>0</v>
      </c>
      <c r="K408" s="19"/>
      <c r="L408" s="107"/>
      <c r="M408" s="173"/>
      <c r="Y408" s="192"/>
      <c r="Z408" s="192"/>
      <c r="AA408" s="192"/>
      <c r="AB408" s="98"/>
      <c r="AC408" s="98"/>
      <c r="AH408" s="192"/>
    </row>
    <row r="409" spans="1:41" ht="18" customHeight="1" x14ac:dyDescent="0.25">
      <c r="A409" s="16"/>
      <c r="B409" s="446" t="s">
        <v>452</v>
      </c>
      <c r="C409" s="446"/>
      <c r="D409" s="446"/>
      <c r="E409" s="446"/>
      <c r="F409" s="446"/>
      <c r="G409" s="446"/>
      <c r="H409" s="446"/>
      <c r="I409" s="336"/>
      <c r="J409" s="29"/>
      <c r="K409" s="19"/>
      <c r="L409" s="107"/>
      <c r="Y409" s="192"/>
      <c r="Z409" s="192"/>
      <c r="AA409" s="192"/>
      <c r="AB409" s="98"/>
      <c r="AC409" s="98"/>
      <c r="AH409" s="192"/>
    </row>
    <row r="410" spans="1:41" ht="18" customHeight="1" x14ac:dyDescent="0.25">
      <c r="A410" s="16"/>
      <c r="B410" s="446" t="s">
        <v>453</v>
      </c>
      <c r="C410" s="446"/>
      <c r="D410" s="446"/>
      <c r="E410" s="446"/>
      <c r="F410" s="446"/>
      <c r="G410" s="446"/>
      <c r="H410" s="446"/>
      <c r="I410" s="336"/>
      <c r="J410" s="29"/>
      <c r="K410" s="19"/>
      <c r="L410" s="107"/>
      <c r="Y410" s="192"/>
      <c r="Z410" s="192"/>
      <c r="AA410" s="192"/>
      <c r="AB410" s="98"/>
      <c r="AC410" s="98"/>
      <c r="AH410" s="192"/>
    </row>
    <row r="411" spans="1:41" ht="18" customHeight="1" x14ac:dyDescent="0.25">
      <c r="A411" s="16"/>
      <c r="B411" s="446" t="s">
        <v>454</v>
      </c>
      <c r="C411" s="446"/>
      <c r="D411" s="446"/>
      <c r="E411" s="446"/>
      <c r="F411" s="446"/>
      <c r="G411" s="446"/>
      <c r="H411" s="446"/>
      <c r="I411" s="336"/>
      <c r="J411" s="29"/>
      <c r="K411" s="19"/>
      <c r="L411" s="107"/>
      <c r="Y411" s="192"/>
      <c r="Z411" s="192"/>
      <c r="AA411" s="192"/>
      <c r="AB411" s="98"/>
      <c r="AC411" s="98"/>
      <c r="AH411" s="192"/>
    </row>
    <row r="412" spans="1:41" ht="18" customHeight="1" x14ac:dyDescent="0.25">
      <c r="A412" s="16"/>
      <c r="B412" s="446" t="s">
        <v>455</v>
      </c>
      <c r="C412" s="446"/>
      <c r="D412" s="446"/>
      <c r="E412" s="446"/>
      <c r="F412" s="446"/>
      <c r="G412" s="446"/>
      <c r="H412" s="446"/>
      <c r="I412" s="336"/>
      <c r="J412" s="29"/>
      <c r="K412" s="19"/>
      <c r="L412" s="107"/>
      <c r="Y412" s="192"/>
      <c r="Z412" s="192"/>
      <c r="AA412" s="192"/>
      <c r="AB412" s="98"/>
      <c r="AC412" s="98"/>
      <c r="AH412" s="192"/>
    </row>
    <row r="413" spans="1:41" ht="18" customHeight="1" x14ac:dyDescent="0.25">
      <c r="A413" s="16"/>
      <c r="B413" s="446" t="s">
        <v>456</v>
      </c>
      <c r="C413" s="446"/>
      <c r="D413" s="446"/>
      <c r="E413" s="446"/>
      <c r="F413" s="446"/>
      <c r="G413" s="446"/>
      <c r="H413" s="446"/>
      <c r="I413" s="336"/>
      <c r="J413" s="29"/>
      <c r="K413" s="19"/>
      <c r="L413" s="107"/>
      <c r="Y413" s="192"/>
      <c r="Z413" s="192"/>
      <c r="AA413" s="192"/>
      <c r="AB413" s="98"/>
      <c r="AC413" s="98"/>
      <c r="AH413" s="192"/>
    </row>
    <row r="414" spans="1:41" ht="18" customHeight="1" x14ac:dyDescent="0.25">
      <c r="A414" s="16"/>
      <c r="B414" s="446" t="s">
        <v>457</v>
      </c>
      <c r="C414" s="446"/>
      <c r="D414" s="446"/>
      <c r="E414" s="446"/>
      <c r="F414" s="446"/>
      <c r="G414" s="446"/>
      <c r="H414" s="446"/>
      <c r="I414" s="336"/>
      <c r="J414" s="29"/>
      <c r="K414" s="19"/>
      <c r="L414" s="107"/>
      <c r="Y414" s="192"/>
      <c r="Z414" s="192"/>
      <c r="AA414" s="192"/>
      <c r="AB414" s="98"/>
      <c r="AC414" s="98"/>
      <c r="AH414" s="192"/>
    </row>
    <row r="415" spans="1:41" ht="18" customHeight="1" x14ac:dyDescent="0.25">
      <c r="A415" s="16"/>
      <c r="B415" s="446" t="s">
        <v>458</v>
      </c>
      <c r="C415" s="446"/>
      <c r="D415" s="446"/>
      <c r="E415" s="446"/>
      <c r="F415" s="446"/>
      <c r="G415" s="446"/>
      <c r="H415" s="446"/>
      <c r="I415" s="336"/>
      <c r="J415" s="29"/>
      <c r="K415" s="19"/>
      <c r="L415" s="107"/>
      <c r="Y415" s="192"/>
      <c r="Z415" s="192"/>
      <c r="AA415" s="192"/>
      <c r="AB415" s="98"/>
      <c r="AC415" s="98"/>
      <c r="AH415" s="192"/>
    </row>
    <row r="416" spans="1:41" ht="18" customHeight="1" x14ac:dyDescent="0.25">
      <c r="A416" s="16"/>
      <c r="B416" s="446" t="s">
        <v>459</v>
      </c>
      <c r="C416" s="446"/>
      <c r="D416" s="446"/>
      <c r="E416" s="446"/>
      <c r="F416" s="446"/>
      <c r="G416" s="446"/>
      <c r="H416" s="446"/>
      <c r="I416" s="336"/>
      <c r="J416" s="29"/>
      <c r="K416" s="19"/>
      <c r="L416" s="107"/>
      <c r="Y416" s="192"/>
      <c r="Z416" s="192"/>
      <c r="AA416" s="192"/>
      <c r="AB416" s="98"/>
      <c r="AC416" s="98"/>
      <c r="AH416" s="192"/>
    </row>
    <row r="417" spans="1:34" ht="18" customHeight="1" x14ac:dyDescent="0.25">
      <c r="A417" s="16"/>
      <c r="B417" s="446" t="s">
        <v>460</v>
      </c>
      <c r="C417" s="446"/>
      <c r="D417" s="446"/>
      <c r="E417" s="446"/>
      <c r="F417" s="446"/>
      <c r="G417" s="446"/>
      <c r="H417" s="446"/>
      <c r="I417" s="336"/>
      <c r="J417" s="29"/>
      <c r="K417" s="19"/>
      <c r="L417" s="107"/>
      <c r="Y417" s="192"/>
      <c r="Z417" s="192"/>
      <c r="AA417" s="192"/>
      <c r="AB417" s="98"/>
      <c r="AC417" s="98"/>
      <c r="AH417" s="192"/>
    </row>
    <row r="418" spans="1:34" ht="18" customHeight="1" x14ac:dyDescent="0.25">
      <c r="A418" s="16"/>
      <c r="B418" s="446" t="s">
        <v>461</v>
      </c>
      <c r="C418" s="446"/>
      <c r="D418" s="446"/>
      <c r="E418" s="446"/>
      <c r="F418" s="446"/>
      <c r="G418" s="446"/>
      <c r="H418" s="446"/>
      <c r="I418" s="336"/>
      <c r="J418" s="29"/>
      <c r="K418" s="19"/>
      <c r="L418" s="107"/>
      <c r="Y418" s="192"/>
      <c r="Z418" s="192"/>
      <c r="AA418" s="192"/>
      <c r="AB418" s="98"/>
      <c r="AC418" s="98"/>
      <c r="AH418" s="192"/>
    </row>
    <row r="419" spans="1:34" ht="9.9499999999999993" customHeight="1" x14ac:dyDescent="0.25">
      <c r="A419" s="16"/>
      <c r="B419" s="191"/>
      <c r="C419" s="191"/>
      <c r="D419" s="188"/>
      <c r="E419" s="188"/>
      <c r="F419" s="188"/>
      <c r="G419" s="188"/>
      <c r="H419" s="188"/>
      <c r="I419" s="188"/>
      <c r="J419" s="188"/>
      <c r="K419" s="19"/>
      <c r="L419" s="107"/>
      <c r="Y419" s="192"/>
      <c r="Z419" s="192"/>
      <c r="AA419" s="192"/>
      <c r="AB419" s="98"/>
      <c r="AC419" s="98"/>
      <c r="AH419" s="192"/>
    </row>
    <row r="420" spans="1:34" ht="18" customHeight="1" x14ac:dyDescent="0.25">
      <c r="A420" s="16"/>
      <c r="B420" s="341" t="s">
        <v>470</v>
      </c>
      <c r="C420" s="17"/>
      <c r="D420" s="188"/>
      <c r="E420" s="188"/>
      <c r="F420" s="188"/>
      <c r="G420" s="188"/>
      <c r="H420" s="188"/>
      <c r="I420" s="188"/>
      <c r="J420" s="188"/>
      <c r="K420" s="19"/>
      <c r="L420" s="107"/>
      <c r="Y420" s="192"/>
      <c r="Z420" s="192"/>
      <c r="AA420" s="192"/>
      <c r="AB420" s="98"/>
      <c r="AC420" s="98"/>
      <c r="AH420" s="192"/>
    </row>
    <row r="421" spans="1:34" ht="18" customHeight="1" x14ac:dyDescent="0.25">
      <c r="A421" s="16"/>
      <c r="B421" s="335" t="s">
        <v>471</v>
      </c>
      <c r="C421" s="191"/>
      <c r="D421" s="430"/>
      <c r="E421" s="430"/>
      <c r="F421" s="430"/>
      <c r="G421" s="430"/>
      <c r="H421" s="430"/>
      <c r="I421" s="430"/>
      <c r="J421" s="430"/>
      <c r="K421" s="19"/>
      <c r="L421" s="107"/>
      <c r="Y421" s="192"/>
      <c r="Z421" s="192"/>
      <c r="AA421" s="192"/>
      <c r="AB421" s="98"/>
      <c r="AC421" s="98"/>
      <c r="AH421" s="192"/>
    </row>
    <row r="422" spans="1:34" ht="18" customHeight="1" x14ac:dyDescent="0.25">
      <c r="A422" s="16"/>
      <c r="B422" s="335" t="s">
        <v>472</v>
      </c>
      <c r="C422" s="191"/>
      <c r="D422" s="430"/>
      <c r="E422" s="430"/>
      <c r="F422" s="430"/>
      <c r="G422" s="430"/>
      <c r="H422" s="430"/>
      <c r="I422" s="430"/>
      <c r="J422" s="430"/>
      <c r="K422" s="19"/>
      <c r="L422" s="107"/>
      <c r="Y422" s="192"/>
      <c r="Z422" s="192"/>
      <c r="AA422" s="192"/>
      <c r="AB422" s="98"/>
      <c r="AC422" s="98"/>
      <c r="AH422" s="192"/>
    </row>
    <row r="423" spans="1:34" ht="18" customHeight="1" x14ac:dyDescent="0.25">
      <c r="A423" s="16"/>
      <c r="B423" s="352" t="s">
        <v>423</v>
      </c>
      <c r="C423" s="191"/>
      <c r="D423" s="430"/>
      <c r="E423" s="430"/>
      <c r="F423" s="430"/>
      <c r="G423" s="430"/>
      <c r="H423" s="430"/>
      <c r="I423" s="430"/>
      <c r="J423" s="430"/>
      <c r="K423" s="19"/>
      <c r="L423" s="107"/>
      <c r="Y423" s="192"/>
      <c r="Z423" s="192"/>
      <c r="AA423" s="192"/>
      <c r="AB423" s="98"/>
      <c r="AC423" s="98"/>
      <c r="AH423" s="192"/>
    </row>
    <row r="424" spans="1:34" ht="18" customHeight="1" x14ac:dyDescent="0.25">
      <c r="A424" s="16"/>
      <c r="B424" s="335" t="s">
        <v>376</v>
      </c>
      <c r="C424" s="191"/>
      <c r="D424" s="430"/>
      <c r="E424" s="430"/>
      <c r="F424" s="430"/>
      <c r="G424" s="430"/>
      <c r="H424" s="430"/>
      <c r="I424" s="430"/>
      <c r="J424" s="430"/>
      <c r="K424" s="19"/>
      <c r="L424" s="107"/>
      <c r="Y424" s="192"/>
      <c r="Z424" s="192"/>
      <c r="AA424" s="192"/>
      <c r="AB424" s="98"/>
      <c r="AC424" s="98"/>
      <c r="AH424" s="192"/>
    </row>
    <row r="425" spans="1:34" ht="9.9499999999999993" customHeight="1" x14ac:dyDescent="0.25">
      <c r="A425" s="21"/>
      <c r="B425" s="22"/>
      <c r="C425" s="22"/>
      <c r="D425" s="22"/>
      <c r="E425" s="22"/>
      <c r="F425" s="22"/>
      <c r="G425" s="22"/>
      <c r="H425" s="22"/>
      <c r="I425" s="22"/>
      <c r="J425" s="22"/>
      <c r="K425" s="23"/>
      <c r="L425" s="107"/>
      <c r="Y425" s="192"/>
      <c r="Z425" s="192"/>
      <c r="AA425" s="192"/>
      <c r="AB425" s="98"/>
      <c r="AC425" s="98"/>
      <c r="AH425" s="192"/>
    </row>
    <row r="426" spans="1:34" ht="9.9499999999999993" customHeight="1" x14ac:dyDescent="0.25">
      <c r="A426" s="177"/>
      <c r="B426" s="63"/>
      <c r="C426" s="63"/>
      <c r="D426" s="505"/>
      <c r="E426" s="505"/>
      <c r="F426" s="505"/>
      <c r="G426" s="505"/>
      <c r="H426" s="505"/>
      <c r="I426" s="505"/>
      <c r="J426" s="505"/>
      <c r="K426" s="207"/>
      <c r="L426" s="107"/>
    </row>
    <row r="427" spans="1:34" ht="18" customHeight="1" x14ac:dyDescent="0.25">
      <c r="M427" s="32" t="s">
        <v>59</v>
      </c>
    </row>
    <row r="428" spans="1:34" ht="9.9499999999999993" customHeight="1" x14ac:dyDescent="0.25"/>
    <row r="429" spans="1:34" ht="18" customHeight="1" x14ac:dyDescent="0.25">
      <c r="M429" s="488" t="s">
        <v>19</v>
      </c>
      <c r="N429" s="488"/>
      <c r="O429" s="488"/>
      <c r="P429" s="488"/>
      <c r="Q429" s="488"/>
      <c r="R429" s="488"/>
      <c r="S429" s="488" t="s">
        <v>57</v>
      </c>
      <c r="T429" s="488"/>
      <c r="U429" s="488"/>
      <c r="V429" s="488"/>
      <c r="W429" s="488"/>
      <c r="X429" s="488"/>
      <c r="Y429" s="488" t="s">
        <v>58</v>
      </c>
      <c r="Z429" s="488"/>
      <c r="AA429" s="488"/>
      <c r="AB429" s="488"/>
      <c r="AC429" s="488"/>
      <c r="AD429" s="488"/>
      <c r="AF429" s="489" t="s">
        <v>62</v>
      </c>
      <c r="AG429" s="491"/>
    </row>
    <row r="430" spans="1:34" ht="18" customHeight="1" x14ac:dyDescent="0.25">
      <c r="M430" s="494" t="s">
        <v>9</v>
      </c>
      <c r="N430" s="496"/>
      <c r="O430" s="494" t="s">
        <v>8</v>
      </c>
      <c r="P430" s="496"/>
      <c r="Q430" s="489" t="s">
        <v>7</v>
      </c>
      <c r="R430" s="491"/>
      <c r="S430" s="494" t="s">
        <v>9</v>
      </c>
      <c r="T430" s="496"/>
      <c r="U430" s="494" t="s">
        <v>8</v>
      </c>
      <c r="V430" s="496"/>
      <c r="W430" s="489" t="s">
        <v>7</v>
      </c>
      <c r="X430" s="491"/>
      <c r="Y430" s="494" t="s">
        <v>9</v>
      </c>
      <c r="Z430" s="496"/>
      <c r="AA430" s="494" t="s">
        <v>8</v>
      </c>
      <c r="AB430" s="496"/>
      <c r="AC430" s="489" t="s">
        <v>7</v>
      </c>
      <c r="AD430" s="491"/>
      <c r="AF430" s="199" t="s">
        <v>7</v>
      </c>
      <c r="AG430" s="199">
        <v>32</v>
      </c>
    </row>
    <row r="431" spans="1:34" ht="18" customHeight="1" x14ac:dyDescent="0.25">
      <c r="M431" s="511">
        <v>350</v>
      </c>
      <c r="N431" s="513"/>
      <c r="O431" s="511">
        <v>900</v>
      </c>
      <c r="P431" s="513"/>
      <c r="Q431" s="514">
        <v>4000</v>
      </c>
      <c r="R431" s="515"/>
      <c r="S431" s="511">
        <v>250</v>
      </c>
      <c r="T431" s="513"/>
      <c r="U431" s="511">
        <v>900</v>
      </c>
      <c r="V431" s="513"/>
      <c r="W431" s="514">
        <v>2900</v>
      </c>
      <c r="X431" s="515"/>
      <c r="Y431" s="511">
        <v>7</v>
      </c>
      <c r="Z431" s="513"/>
      <c r="AA431" s="511">
        <v>15</v>
      </c>
      <c r="AB431" s="513"/>
      <c r="AC431" s="514">
        <v>45</v>
      </c>
      <c r="AD431" s="515"/>
      <c r="AF431" s="199" t="s">
        <v>8</v>
      </c>
      <c r="AG431" s="199">
        <v>25</v>
      </c>
    </row>
    <row r="432" spans="1:34" ht="18" customHeight="1" x14ac:dyDescent="0.25">
      <c r="M432" s="511">
        <v>250</v>
      </c>
      <c r="N432" s="513"/>
      <c r="O432" s="511">
        <v>700</v>
      </c>
      <c r="P432" s="513"/>
      <c r="Q432" s="514">
        <v>3000</v>
      </c>
      <c r="R432" s="515"/>
      <c r="S432" s="511">
        <v>200</v>
      </c>
      <c r="T432" s="513"/>
      <c r="U432" s="511">
        <v>700</v>
      </c>
      <c r="V432" s="513"/>
      <c r="W432" s="514">
        <v>2400</v>
      </c>
      <c r="X432" s="515"/>
      <c r="Y432" s="511">
        <v>5</v>
      </c>
      <c r="Z432" s="513"/>
      <c r="AA432" s="511">
        <v>10</v>
      </c>
      <c r="AB432" s="513"/>
      <c r="AC432" s="514">
        <v>30</v>
      </c>
      <c r="AD432" s="515"/>
      <c r="AF432" s="199" t="s">
        <v>9</v>
      </c>
      <c r="AG432" s="199">
        <v>16</v>
      </c>
    </row>
    <row r="433" spans="13:34" ht="18" customHeight="1" x14ac:dyDescent="0.25">
      <c r="M433" s="511">
        <v>150</v>
      </c>
      <c r="N433" s="513"/>
      <c r="O433" s="511">
        <v>500</v>
      </c>
      <c r="P433" s="513"/>
      <c r="Q433" s="514">
        <v>2000</v>
      </c>
      <c r="R433" s="515"/>
      <c r="S433" s="511">
        <v>150</v>
      </c>
      <c r="T433" s="513"/>
      <c r="U433" s="511">
        <v>500</v>
      </c>
      <c r="V433" s="513"/>
      <c r="W433" s="514">
        <v>1900</v>
      </c>
      <c r="X433" s="515"/>
      <c r="Y433" s="511">
        <v>3</v>
      </c>
      <c r="Z433" s="513"/>
      <c r="AA433" s="511">
        <v>5</v>
      </c>
      <c r="AB433" s="513"/>
      <c r="AC433" s="514">
        <v>15</v>
      </c>
      <c r="AD433" s="515"/>
    </row>
    <row r="434" spans="13:34" ht="18" customHeight="1" x14ac:dyDescent="0.25">
      <c r="M434" s="150"/>
      <c r="N434" s="150"/>
      <c r="O434" s="150"/>
      <c r="P434" s="150"/>
      <c r="Q434" s="150"/>
      <c r="R434" s="37"/>
      <c r="AF434" s="489" t="s">
        <v>63</v>
      </c>
      <c r="AG434" s="491"/>
    </row>
    <row r="435" spans="13:34" ht="18" customHeight="1" x14ac:dyDescent="0.25">
      <c r="M435" s="150" t="s">
        <v>276</v>
      </c>
      <c r="N435" s="150"/>
      <c r="O435" s="150"/>
      <c r="P435" s="150"/>
      <c r="Q435" s="150"/>
      <c r="R435" s="37"/>
      <c r="AF435" s="199" t="s">
        <v>7</v>
      </c>
      <c r="AG435" s="199">
        <v>18</v>
      </c>
    </row>
    <row r="436" spans="13:34" ht="18" customHeight="1" x14ac:dyDescent="0.25">
      <c r="M436" s="521" t="s">
        <v>277</v>
      </c>
      <c r="N436" s="521"/>
      <c r="O436" s="521" t="s">
        <v>278</v>
      </c>
      <c r="P436" s="521"/>
      <c r="Q436" s="521" t="s">
        <v>279</v>
      </c>
      <c r="R436" s="521"/>
      <c r="S436" s="424" t="s">
        <v>75</v>
      </c>
      <c r="T436" s="424"/>
      <c r="U436" s="424" t="s">
        <v>62</v>
      </c>
      <c r="V436" s="424"/>
      <c r="AF436" s="199" t="s">
        <v>8</v>
      </c>
      <c r="AG436" s="199">
        <v>9</v>
      </c>
    </row>
    <row r="437" spans="13:34" ht="18" customHeight="1" x14ac:dyDescent="0.25">
      <c r="M437" s="521">
        <v>100</v>
      </c>
      <c r="N437" s="521"/>
      <c r="O437" s="521">
        <v>100</v>
      </c>
      <c r="P437" s="521"/>
      <c r="Q437" s="521">
        <v>2</v>
      </c>
      <c r="R437" s="521"/>
      <c r="S437" s="424">
        <v>2</v>
      </c>
      <c r="T437" s="424"/>
      <c r="U437" s="424">
        <v>10</v>
      </c>
      <c r="V437" s="424"/>
      <c r="AF437" s="199" t="s">
        <v>9</v>
      </c>
      <c r="AG437" s="199">
        <v>6</v>
      </c>
    </row>
    <row r="438" spans="13:34" ht="9.9499999999999993" customHeight="1" x14ac:dyDescent="0.25">
      <c r="M438" s="150"/>
      <c r="N438" s="150"/>
      <c r="O438" s="150"/>
      <c r="P438" s="150"/>
      <c r="Q438" s="150"/>
      <c r="R438" s="37"/>
    </row>
    <row r="439" spans="13:34" ht="18" customHeight="1" x14ac:dyDescent="0.25">
      <c r="M439" s="150"/>
      <c r="N439" s="150"/>
      <c r="O439" s="150"/>
      <c r="P439" s="150"/>
      <c r="Q439" s="150"/>
      <c r="R439" s="37"/>
      <c r="AD439" s="177"/>
      <c r="AE439" s="177"/>
      <c r="AF439" s="520"/>
      <c r="AG439" s="520"/>
      <c r="AH439" s="177"/>
    </row>
    <row r="440" spans="13:34" ht="18" customHeight="1" x14ac:dyDescent="0.25">
      <c r="M440" s="150"/>
      <c r="N440" s="150"/>
      <c r="O440" s="150"/>
      <c r="P440" s="150"/>
      <c r="Q440" s="150"/>
      <c r="R440" s="37"/>
      <c r="AD440" s="177"/>
      <c r="AE440" s="177"/>
      <c r="AF440" s="330"/>
      <c r="AG440" s="330"/>
      <c r="AH440" s="177"/>
    </row>
    <row r="441" spans="13:34" ht="18" customHeight="1" x14ac:dyDescent="0.25">
      <c r="M441" s="150"/>
      <c r="N441" s="150"/>
      <c r="O441" s="150"/>
      <c r="P441" s="150"/>
      <c r="Q441" s="150"/>
      <c r="R441" s="37"/>
      <c r="AD441" s="177"/>
      <c r="AE441" s="177"/>
      <c r="AF441" s="330"/>
      <c r="AG441" s="330"/>
      <c r="AH441" s="177"/>
    </row>
    <row r="442" spans="13:34" ht="18" customHeight="1" x14ac:dyDescent="0.25">
      <c r="M442" s="150"/>
      <c r="N442" s="150"/>
      <c r="O442" s="150"/>
      <c r="P442" s="150"/>
      <c r="Q442" s="150"/>
      <c r="R442" s="37"/>
      <c r="AD442" s="177"/>
      <c r="AE442" s="177"/>
      <c r="AF442" s="330"/>
      <c r="AG442" s="330"/>
      <c r="AH442" s="177"/>
    </row>
    <row r="443" spans="13:34" ht="18" customHeight="1" x14ac:dyDescent="0.25">
      <c r="M443" s="150"/>
      <c r="N443" s="150"/>
      <c r="O443" s="150"/>
      <c r="P443" s="150"/>
      <c r="Q443" s="150"/>
      <c r="R443" s="37"/>
    </row>
    <row r="444" spans="13:34" ht="18" customHeight="1" x14ac:dyDescent="0.25">
      <c r="M444" s="150"/>
      <c r="N444" s="150"/>
      <c r="O444" s="150"/>
      <c r="P444" s="150"/>
      <c r="Q444" s="150"/>
      <c r="R444" s="37"/>
    </row>
    <row r="445" spans="13:34" ht="18" customHeight="1" x14ac:dyDescent="0.25">
      <c r="M445" s="150"/>
      <c r="N445" s="150"/>
      <c r="O445" s="150"/>
      <c r="P445" s="150"/>
      <c r="Q445" s="150"/>
      <c r="R445" s="37"/>
    </row>
    <row r="446" spans="13:34" ht="18" customHeight="1" x14ac:dyDescent="0.25">
      <c r="M446" s="150"/>
      <c r="N446" s="150"/>
      <c r="O446" s="150"/>
      <c r="P446" s="150"/>
      <c r="Q446" s="150"/>
      <c r="R446" s="37"/>
    </row>
    <row r="447" spans="13:34" ht="18" customHeight="1" x14ac:dyDescent="0.25">
      <c r="M447" s="150"/>
      <c r="N447" s="150"/>
      <c r="O447" s="150"/>
      <c r="P447" s="150"/>
      <c r="Q447" s="150"/>
      <c r="R447" s="37"/>
    </row>
    <row r="448" spans="13:34" ht="18" customHeight="1" x14ac:dyDescent="0.25">
      <c r="M448" s="150"/>
      <c r="N448" s="150"/>
      <c r="O448" s="150"/>
      <c r="P448" s="150"/>
      <c r="Q448" s="150"/>
      <c r="R448" s="37"/>
    </row>
    <row r="449" spans="13:18" ht="18" customHeight="1" x14ac:dyDescent="0.25">
      <c r="M449" s="150"/>
      <c r="N449" s="150"/>
      <c r="O449" s="150"/>
      <c r="P449" s="150"/>
      <c r="Q449" s="150"/>
      <c r="R449" s="37"/>
    </row>
    <row r="450" spans="13:18" ht="18" customHeight="1" x14ac:dyDescent="0.25">
      <c r="M450" s="150"/>
      <c r="N450" s="150"/>
      <c r="O450" s="150"/>
      <c r="P450" s="150"/>
      <c r="Q450" s="150"/>
      <c r="R450" s="37"/>
    </row>
    <row r="451" spans="13:18" ht="18" customHeight="1" x14ac:dyDescent="0.25">
      <c r="M451" s="150"/>
      <c r="N451" s="150"/>
      <c r="O451" s="150"/>
      <c r="P451" s="150"/>
      <c r="Q451" s="150"/>
      <c r="R451" s="37"/>
    </row>
    <row r="452" spans="13:18" ht="18" customHeight="1" x14ac:dyDescent="0.25">
      <c r="M452" s="150"/>
      <c r="N452" s="150"/>
      <c r="O452" s="150"/>
      <c r="P452" s="150"/>
      <c r="Q452" s="150"/>
      <c r="R452" s="37"/>
    </row>
    <row r="453" spans="13:18" ht="18" customHeight="1" x14ac:dyDescent="0.25">
      <c r="M453" s="150"/>
      <c r="N453" s="150"/>
      <c r="O453" s="150"/>
      <c r="P453" s="150"/>
      <c r="Q453" s="150"/>
      <c r="R453" s="37"/>
    </row>
    <row r="454" spans="13:18" ht="18" customHeight="1" x14ac:dyDescent="0.25">
      <c r="M454" s="150"/>
      <c r="N454" s="150"/>
      <c r="O454" s="150"/>
      <c r="P454" s="150"/>
      <c r="Q454" s="150"/>
      <c r="R454" s="37"/>
    </row>
    <row r="455" spans="13:18" ht="18" customHeight="1" x14ac:dyDescent="0.25">
      <c r="M455" s="150"/>
      <c r="N455" s="150"/>
      <c r="O455" s="150"/>
      <c r="P455" s="150"/>
      <c r="Q455" s="150"/>
      <c r="R455" s="37"/>
    </row>
    <row r="456" spans="13:18" ht="18" customHeight="1" x14ac:dyDescent="0.25">
      <c r="M456" s="150"/>
      <c r="N456" s="150"/>
      <c r="O456" s="150"/>
      <c r="P456" s="150"/>
      <c r="Q456" s="150"/>
      <c r="R456" s="37"/>
    </row>
    <row r="457" spans="13:18" ht="18" customHeight="1" x14ac:dyDescent="0.25">
      <c r="M457" s="150"/>
      <c r="N457" s="150"/>
      <c r="O457" s="150"/>
      <c r="P457" s="150"/>
      <c r="Q457" s="150"/>
      <c r="R457" s="37"/>
    </row>
    <row r="458" spans="13:18" ht="18" customHeight="1" x14ac:dyDescent="0.25">
      <c r="M458" s="150"/>
      <c r="N458" s="150"/>
      <c r="O458" s="150"/>
      <c r="P458" s="150"/>
      <c r="Q458" s="150"/>
      <c r="R458" s="37"/>
    </row>
    <row r="459" spans="13:18" ht="18" customHeight="1" x14ac:dyDescent="0.25">
      <c r="M459" s="150"/>
      <c r="N459" s="150"/>
      <c r="O459" s="150"/>
      <c r="P459" s="150"/>
      <c r="Q459" s="150"/>
      <c r="R459" s="37"/>
    </row>
    <row r="460" spans="13:18" ht="18" customHeight="1" x14ac:dyDescent="0.25">
      <c r="M460" s="150"/>
      <c r="N460" s="150"/>
      <c r="O460" s="150"/>
      <c r="P460" s="150"/>
      <c r="Q460" s="150"/>
      <c r="R460" s="37"/>
    </row>
    <row r="461" spans="13:18" ht="18" customHeight="1" x14ac:dyDescent="0.25">
      <c r="M461" s="150"/>
      <c r="N461" s="150"/>
      <c r="O461" s="150"/>
      <c r="P461" s="150"/>
      <c r="Q461" s="150"/>
      <c r="R461" s="37"/>
    </row>
    <row r="462" spans="13:18" ht="18" customHeight="1" x14ac:dyDescent="0.25">
      <c r="M462" s="150"/>
      <c r="N462" s="150"/>
      <c r="O462" s="150"/>
      <c r="P462" s="150"/>
      <c r="Q462" s="150"/>
      <c r="R462" s="37"/>
    </row>
    <row r="463" spans="13:18" ht="18" customHeight="1" x14ac:dyDescent="0.25">
      <c r="M463" s="150"/>
      <c r="N463" s="150"/>
      <c r="O463" s="150"/>
      <c r="P463" s="150"/>
      <c r="Q463" s="150"/>
      <c r="R463" s="37"/>
    </row>
    <row r="464" spans="13:18" ht="18" customHeight="1" x14ac:dyDescent="0.25">
      <c r="M464" s="150"/>
      <c r="N464" s="150"/>
      <c r="O464" s="150"/>
      <c r="P464" s="150"/>
      <c r="Q464" s="150"/>
      <c r="R464" s="37"/>
    </row>
    <row r="465" spans="13:18" ht="18" customHeight="1" x14ac:dyDescent="0.25">
      <c r="M465" s="150"/>
      <c r="N465" s="150"/>
      <c r="O465" s="150"/>
      <c r="P465" s="150"/>
      <c r="Q465" s="150"/>
      <c r="R465" s="37"/>
    </row>
    <row r="466" spans="13:18" ht="18" customHeight="1" x14ac:dyDescent="0.25">
      <c r="M466" s="150"/>
      <c r="N466" s="150"/>
      <c r="O466" s="150"/>
      <c r="P466" s="150"/>
      <c r="Q466" s="150"/>
      <c r="R466" s="37"/>
    </row>
    <row r="467" spans="13:18" ht="18" customHeight="1" x14ac:dyDescent="0.25">
      <c r="M467" s="150"/>
      <c r="N467" s="150"/>
      <c r="O467" s="150"/>
      <c r="P467" s="150"/>
      <c r="Q467" s="150"/>
      <c r="R467" s="37"/>
    </row>
    <row r="468" spans="13:18" ht="18" customHeight="1" x14ac:dyDescent="0.25">
      <c r="M468" s="150"/>
      <c r="N468" s="150"/>
      <c r="O468" s="150"/>
      <c r="P468" s="150"/>
      <c r="Q468" s="150"/>
      <c r="R468" s="37"/>
    </row>
    <row r="469" spans="13:18" ht="18" customHeight="1" x14ac:dyDescent="0.25">
      <c r="M469" s="150"/>
      <c r="N469" s="150"/>
      <c r="O469" s="150"/>
      <c r="P469" s="150"/>
      <c r="Q469" s="150"/>
      <c r="R469" s="37"/>
    </row>
    <row r="470" spans="13:18" ht="18" customHeight="1" x14ac:dyDescent="0.25">
      <c r="M470" s="150"/>
      <c r="N470" s="150"/>
      <c r="O470" s="150"/>
      <c r="P470" s="150"/>
      <c r="Q470" s="150"/>
      <c r="R470" s="37"/>
    </row>
    <row r="471" spans="13:18" ht="18" customHeight="1" x14ac:dyDescent="0.25">
      <c r="M471" s="150"/>
      <c r="N471" s="150"/>
      <c r="O471" s="150"/>
      <c r="P471" s="150"/>
      <c r="Q471" s="150"/>
      <c r="R471" s="37"/>
    </row>
    <row r="472" spans="13:18" ht="18" customHeight="1" x14ac:dyDescent="0.25">
      <c r="M472" s="150"/>
      <c r="N472" s="150"/>
      <c r="O472" s="150"/>
      <c r="P472" s="150"/>
      <c r="Q472" s="150"/>
      <c r="R472" s="37"/>
    </row>
    <row r="473" spans="13:18" ht="18" customHeight="1" x14ac:dyDescent="0.25">
      <c r="M473" s="150"/>
      <c r="N473" s="150"/>
      <c r="O473" s="150"/>
      <c r="P473" s="150"/>
      <c r="Q473" s="150"/>
      <c r="R473" s="37"/>
    </row>
    <row r="474" spans="13:18" ht="18" customHeight="1" x14ac:dyDescent="0.25">
      <c r="M474" s="150"/>
      <c r="N474" s="150"/>
      <c r="O474" s="150"/>
      <c r="P474" s="150"/>
      <c r="Q474" s="150"/>
      <c r="R474" s="37"/>
    </row>
    <row r="475" spans="13:18" ht="18" customHeight="1" x14ac:dyDescent="0.25">
      <c r="M475" s="150"/>
      <c r="N475" s="150"/>
      <c r="O475" s="150"/>
      <c r="P475" s="150"/>
      <c r="Q475" s="150"/>
      <c r="R475" s="37"/>
    </row>
    <row r="476" spans="13:18" ht="18" customHeight="1" x14ac:dyDescent="0.25">
      <c r="M476" s="150"/>
      <c r="N476" s="150"/>
      <c r="O476" s="150"/>
      <c r="P476" s="150"/>
      <c r="Q476" s="150"/>
      <c r="R476" s="37"/>
    </row>
    <row r="477" spans="13:18" ht="18" customHeight="1" x14ac:dyDescent="0.25">
      <c r="M477" s="150"/>
      <c r="N477" s="150"/>
      <c r="O477" s="150"/>
      <c r="P477" s="150"/>
      <c r="Q477" s="150"/>
      <c r="R477" s="37"/>
    </row>
    <row r="478" spans="13:18" ht="18" customHeight="1" x14ac:dyDescent="0.25">
      <c r="M478" s="150"/>
      <c r="N478" s="150"/>
      <c r="O478" s="150"/>
      <c r="P478" s="150"/>
      <c r="Q478" s="150"/>
      <c r="R478" s="37"/>
    </row>
    <row r="479" spans="13:18" ht="18" customHeight="1" x14ac:dyDescent="0.25">
      <c r="M479" s="150"/>
      <c r="N479" s="150"/>
      <c r="O479" s="150"/>
      <c r="P479" s="150"/>
      <c r="Q479" s="150"/>
      <c r="R479" s="37"/>
    </row>
    <row r="480" spans="13:18" ht="18" customHeight="1" x14ac:dyDescent="0.25">
      <c r="M480" s="150"/>
      <c r="N480" s="150"/>
      <c r="O480" s="150"/>
      <c r="P480" s="150"/>
      <c r="Q480" s="150"/>
      <c r="R480" s="37"/>
    </row>
    <row r="481" spans="13:18" ht="18" customHeight="1" x14ac:dyDescent="0.25">
      <c r="M481" s="150"/>
      <c r="N481" s="150"/>
      <c r="O481" s="150"/>
      <c r="P481" s="150"/>
      <c r="Q481" s="150"/>
      <c r="R481" s="37"/>
    </row>
    <row r="482" spans="13:18" ht="18" customHeight="1" x14ac:dyDescent="0.25">
      <c r="M482" s="150"/>
      <c r="N482" s="150"/>
      <c r="O482" s="150"/>
      <c r="P482" s="150"/>
      <c r="Q482" s="150"/>
      <c r="R482" s="37"/>
    </row>
    <row r="483" spans="13:18" ht="18" customHeight="1" x14ac:dyDescent="0.25">
      <c r="M483" s="150"/>
      <c r="N483" s="150"/>
      <c r="O483" s="150"/>
      <c r="P483" s="150"/>
      <c r="Q483" s="150"/>
      <c r="R483" s="37"/>
    </row>
    <row r="484" spans="13:18" ht="18" customHeight="1" x14ac:dyDescent="0.25">
      <c r="M484" s="150"/>
      <c r="N484" s="150"/>
      <c r="O484" s="150"/>
      <c r="P484" s="150"/>
      <c r="Q484" s="150"/>
      <c r="R484" s="37"/>
    </row>
    <row r="485" spans="13:18" ht="18" customHeight="1" x14ac:dyDescent="0.25">
      <c r="M485" s="150"/>
      <c r="N485" s="150"/>
      <c r="O485" s="150"/>
      <c r="P485" s="150"/>
      <c r="Q485" s="150"/>
      <c r="R485" s="37"/>
    </row>
    <row r="486" spans="13:18" ht="18" customHeight="1" x14ac:dyDescent="0.25">
      <c r="M486" s="150"/>
      <c r="N486" s="150"/>
      <c r="O486" s="150"/>
      <c r="P486" s="150"/>
      <c r="Q486" s="150"/>
      <c r="R486" s="37"/>
    </row>
    <row r="487" spans="13:18" ht="18" customHeight="1" x14ac:dyDescent="0.25">
      <c r="M487" s="150"/>
      <c r="N487" s="150"/>
      <c r="O487" s="150"/>
      <c r="P487" s="150"/>
      <c r="Q487" s="150"/>
      <c r="R487" s="37"/>
    </row>
    <row r="488" spans="13:18" ht="18" customHeight="1" x14ac:dyDescent="0.25">
      <c r="M488" s="150"/>
      <c r="N488" s="150"/>
      <c r="O488" s="150"/>
      <c r="P488" s="150"/>
      <c r="Q488" s="150"/>
      <c r="R488" s="37"/>
    </row>
    <row r="489" spans="13:18" ht="18" customHeight="1" x14ac:dyDescent="0.25">
      <c r="M489" s="150"/>
      <c r="N489" s="150"/>
      <c r="O489" s="150"/>
      <c r="P489" s="150"/>
      <c r="Q489" s="150"/>
      <c r="R489" s="37"/>
    </row>
    <row r="490" spans="13:18" ht="18" customHeight="1" x14ac:dyDescent="0.25">
      <c r="M490" s="150"/>
      <c r="N490" s="150"/>
      <c r="O490" s="150"/>
      <c r="P490" s="150"/>
      <c r="Q490" s="150"/>
      <c r="R490" s="37"/>
    </row>
    <row r="491" spans="13:18" ht="18" customHeight="1" x14ac:dyDescent="0.25">
      <c r="M491" s="150"/>
      <c r="N491" s="150"/>
      <c r="O491" s="150"/>
      <c r="P491" s="150"/>
      <c r="Q491" s="150"/>
      <c r="R491" s="37"/>
    </row>
    <row r="492" spans="13:18" ht="9.9499999999999993" customHeight="1" x14ac:dyDescent="0.25">
      <c r="M492" s="150"/>
      <c r="N492" s="150"/>
      <c r="O492" s="150"/>
      <c r="P492" s="150"/>
      <c r="Q492" s="150"/>
      <c r="R492" s="37"/>
    </row>
    <row r="493" spans="13:18" ht="9.9499999999999993" customHeight="1" x14ac:dyDescent="0.25">
      <c r="M493" s="150"/>
      <c r="N493" s="150"/>
      <c r="O493" s="150"/>
      <c r="P493" s="150"/>
      <c r="Q493" s="150"/>
      <c r="R493" s="37"/>
    </row>
    <row r="494" spans="13:18" ht="9.9499999999999993" customHeight="1" x14ac:dyDescent="0.25">
      <c r="M494" s="150"/>
      <c r="N494" s="150"/>
      <c r="O494" s="150"/>
      <c r="P494" s="150"/>
      <c r="Q494" s="150"/>
      <c r="R494" s="37"/>
    </row>
    <row r="495" spans="13:18" ht="9.9499999999999993" customHeight="1" x14ac:dyDescent="0.25">
      <c r="M495" s="150"/>
      <c r="N495" s="150"/>
      <c r="O495" s="150"/>
      <c r="P495" s="150"/>
      <c r="Q495" s="150"/>
      <c r="R495" s="37"/>
    </row>
    <row r="496" spans="13:18" ht="9.9499999999999993" customHeight="1" x14ac:dyDescent="0.25">
      <c r="M496" s="150"/>
      <c r="N496" s="150"/>
      <c r="O496" s="150"/>
      <c r="P496" s="150"/>
      <c r="Q496" s="150"/>
      <c r="R496" s="37"/>
    </row>
    <row r="497" spans="13:18" ht="9.9499999999999993" customHeight="1" x14ac:dyDescent="0.25">
      <c r="M497" s="150"/>
      <c r="N497" s="150"/>
      <c r="O497" s="150"/>
      <c r="P497" s="150"/>
      <c r="Q497" s="150"/>
      <c r="R497" s="37"/>
    </row>
    <row r="498" spans="13:18" ht="9.9499999999999993" customHeight="1" x14ac:dyDescent="0.25">
      <c r="M498" s="150"/>
      <c r="N498" s="150"/>
      <c r="O498" s="150"/>
      <c r="P498" s="150"/>
      <c r="Q498" s="150"/>
      <c r="R498" s="37"/>
    </row>
    <row r="499" spans="13:18" ht="9.9499999999999993" customHeight="1" x14ac:dyDescent="0.25">
      <c r="M499" s="150"/>
      <c r="N499" s="150"/>
      <c r="O499" s="150"/>
      <c r="P499" s="150"/>
      <c r="Q499" s="150"/>
      <c r="R499" s="37"/>
    </row>
    <row r="500" spans="13:18" ht="9.9499999999999993" customHeight="1" x14ac:dyDescent="0.25">
      <c r="M500" s="150"/>
      <c r="N500" s="150"/>
      <c r="O500" s="150"/>
      <c r="P500" s="150"/>
      <c r="Q500" s="150"/>
      <c r="R500" s="37"/>
    </row>
    <row r="501" spans="13:18" ht="9.9499999999999993" customHeight="1" x14ac:dyDescent="0.25">
      <c r="M501" s="150"/>
      <c r="N501" s="150"/>
      <c r="O501" s="150"/>
      <c r="P501" s="150"/>
      <c r="Q501" s="150"/>
      <c r="R501" s="37"/>
    </row>
    <row r="502" spans="13:18" ht="9.9499999999999993" customHeight="1" x14ac:dyDescent="0.25">
      <c r="M502" s="150"/>
      <c r="N502" s="150"/>
      <c r="O502" s="150"/>
      <c r="P502" s="150"/>
      <c r="Q502" s="150"/>
      <c r="R502" s="37"/>
    </row>
    <row r="503" spans="13:18" ht="9.9499999999999993" customHeight="1" x14ac:dyDescent="0.25">
      <c r="M503" s="150"/>
      <c r="N503" s="150"/>
      <c r="O503" s="150"/>
      <c r="P503" s="150"/>
      <c r="Q503" s="150"/>
      <c r="R503" s="37"/>
    </row>
    <row r="504" spans="13:18" ht="9.9499999999999993" customHeight="1" x14ac:dyDescent="0.25">
      <c r="M504" s="150"/>
      <c r="N504" s="150"/>
      <c r="O504" s="150"/>
      <c r="P504" s="150"/>
      <c r="Q504" s="150"/>
      <c r="R504" s="37"/>
    </row>
    <row r="505" spans="13:18" ht="9.9499999999999993" customHeight="1" x14ac:dyDescent="0.25">
      <c r="M505" s="150"/>
      <c r="N505" s="150"/>
      <c r="O505" s="150"/>
      <c r="P505" s="150"/>
      <c r="Q505" s="150"/>
      <c r="R505" s="37"/>
    </row>
    <row r="506" spans="13:18" ht="9.9499999999999993" customHeight="1" x14ac:dyDescent="0.25"/>
    <row r="507" spans="13:18" ht="9.9499999999999993" customHeight="1" x14ac:dyDescent="0.25"/>
    <row r="508" spans="13:18" ht="9.9499999999999993" customHeight="1" x14ac:dyDescent="0.25"/>
    <row r="509" spans="13:18" ht="9.9499999999999993" customHeight="1" x14ac:dyDescent="0.25"/>
    <row r="510" spans="13:18" ht="9.9499999999999993" customHeight="1" x14ac:dyDescent="0.25"/>
    <row r="511" spans="13:18" ht="9.9499999999999993" customHeight="1" x14ac:dyDescent="0.25"/>
    <row r="512" spans="13:18" ht="9.9499999999999993" customHeight="1" x14ac:dyDescent="0.25"/>
    <row r="513" ht="9.9499999999999993" customHeight="1" x14ac:dyDescent="0.25"/>
    <row r="514" ht="9.9499999999999993" customHeight="1" x14ac:dyDescent="0.25"/>
    <row r="515" ht="9.9499999999999993" customHeight="1" x14ac:dyDescent="0.25"/>
    <row r="516" ht="9.9499999999999993" customHeight="1" x14ac:dyDescent="0.25"/>
    <row r="517" ht="9.9499999999999993" customHeight="1" x14ac:dyDescent="0.25"/>
    <row r="518" ht="9.9499999999999993" customHeight="1" x14ac:dyDescent="0.25"/>
    <row r="519" ht="9.9499999999999993" customHeight="1" x14ac:dyDescent="0.25"/>
    <row r="520" ht="9.9499999999999993" customHeight="1" x14ac:dyDescent="0.25"/>
    <row r="521" ht="9.9499999999999993" customHeight="1" x14ac:dyDescent="0.25"/>
    <row r="522" ht="9.9499999999999993" customHeight="1" x14ac:dyDescent="0.25"/>
    <row r="523" ht="9.9499999999999993" customHeight="1" x14ac:dyDescent="0.25"/>
    <row r="524" ht="9.9499999999999993" customHeight="1" x14ac:dyDescent="0.25"/>
    <row r="525" ht="9.9499999999999993" customHeight="1" x14ac:dyDescent="0.25"/>
    <row r="526" ht="9.9499999999999993" customHeight="1" x14ac:dyDescent="0.25"/>
    <row r="527" ht="9.9499999999999993" customHeight="1" x14ac:dyDescent="0.25"/>
    <row r="528" ht="9.9499999999999993" customHeight="1" x14ac:dyDescent="0.25"/>
    <row r="529" ht="9.9499999999999993" customHeight="1" x14ac:dyDescent="0.25"/>
    <row r="530" ht="9.9499999999999993" customHeight="1" x14ac:dyDescent="0.25"/>
    <row r="531" ht="9.9499999999999993" customHeight="1" x14ac:dyDescent="0.25"/>
    <row r="532" ht="9.9499999999999993" customHeight="1" x14ac:dyDescent="0.25"/>
    <row r="533" ht="9.9499999999999993" customHeight="1" x14ac:dyDescent="0.25"/>
    <row r="534" ht="9.9499999999999993" customHeight="1" x14ac:dyDescent="0.25"/>
    <row r="535" ht="9.9499999999999993" customHeight="1" x14ac:dyDescent="0.25"/>
    <row r="536" ht="9.9499999999999993" customHeight="1" x14ac:dyDescent="0.25"/>
    <row r="537" ht="9.9499999999999993" customHeight="1" x14ac:dyDescent="0.25"/>
    <row r="538" ht="9.9499999999999993" customHeight="1" x14ac:dyDescent="0.25"/>
    <row r="539" ht="9.9499999999999993" customHeight="1" x14ac:dyDescent="0.25"/>
    <row r="540" ht="9.9499999999999993" customHeight="1" x14ac:dyDescent="0.25"/>
    <row r="541" ht="9.9499999999999993" customHeight="1" x14ac:dyDescent="0.25"/>
    <row r="542" ht="9.9499999999999993" customHeight="1" x14ac:dyDescent="0.25"/>
    <row r="543" ht="9.9499999999999993" customHeight="1" x14ac:dyDescent="0.25"/>
    <row r="544" ht="9.9499999999999993" customHeight="1" x14ac:dyDescent="0.25"/>
    <row r="545" ht="9.9499999999999993" customHeight="1" x14ac:dyDescent="0.25"/>
    <row r="546" ht="9.9499999999999993" customHeight="1" x14ac:dyDescent="0.25"/>
    <row r="547" ht="9.9499999999999993" customHeight="1" x14ac:dyDescent="0.25"/>
    <row r="548" ht="9.9499999999999993" customHeight="1" x14ac:dyDescent="0.25"/>
    <row r="549" ht="9.9499999999999993" customHeight="1" x14ac:dyDescent="0.25"/>
    <row r="550" ht="9.9499999999999993" customHeight="1" x14ac:dyDescent="0.25"/>
    <row r="551" ht="9.9499999999999993" customHeight="1" x14ac:dyDescent="0.25"/>
    <row r="552" ht="9.9499999999999993" customHeight="1" x14ac:dyDescent="0.25"/>
    <row r="553" ht="9.9499999999999993" customHeight="1" x14ac:dyDescent="0.25"/>
    <row r="554" ht="9.9499999999999993" customHeight="1" x14ac:dyDescent="0.25"/>
    <row r="555" ht="9.9499999999999993" customHeight="1" x14ac:dyDescent="0.25"/>
    <row r="556" ht="9.9499999999999993" customHeight="1" x14ac:dyDescent="0.25"/>
    <row r="557" ht="9.9499999999999993" customHeight="1" x14ac:dyDescent="0.25"/>
    <row r="558" ht="9.9499999999999993" customHeight="1" x14ac:dyDescent="0.25"/>
    <row r="559" ht="9.9499999999999993" customHeight="1" x14ac:dyDescent="0.25"/>
    <row r="560" ht="9.9499999999999993" customHeight="1" x14ac:dyDescent="0.25"/>
    <row r="561" ht="9.9499999999999993" customHeight="1" x14ac:dyDescent="0.25"/>
    <row r="562" ht="9.9499999999999993" customHeight="1" x14ac:dyDescent="0.25"/>
    <row r="563" ht="9.9499999999999993" customHeight="1" x14ac:dyDescent="0.25"/>
    <row r="564" ht="9.9499999999999993" customHeight="1" x14ac:dyDescent="0.25"/>
    <row r="565" ht="9.9499999999999993" customHeight="1" x14ac:dyDescent="0.25"/>
    <row r="566" ht="9.9499999999999993" customHeight="1" x14ac:dyDescent="0.25"/>
    <row r="567" ht="9.9499999999999993" customHeight="1" x14ac:dyDescent="0.25"/>
    <row r="568" ht="9.9499999999999993" customHeight="1" x14ac:dyDescent="0.25"/>
    <row r="569" ht="9.9499999999999993" customHeight="1" x14ac:dyDescent="0.25"/>
    <row r="570" ht="9.9499999999999993" customHeight="1" x14ac:dyDescent="0.25"/>
    <row r="571" ht="9.9499999999999993" customHeight="1" x14ac:dyDescent="0.25"/>
    <row r="572" ht="9.9499999999999993" customHeight="1" x14ac:dyDescent="0.25"/>
    <row r="573" ht="9.9499999999999993" customHeight="1" x14ac:dyDescent="0.25"/>
    <row r="574" ht="9.9499999999999993" customHeight="1" x14ac:dyDescent="0.25"/>
    <row r="575" ht="9.9499999999999993" customHeight="1" x14ac:dyDescent="0.25"/>
    <row r="576" ht="9.9499999999999993" customHeight="1" x14ac:dyDescent="0.25"/>
    <row r="577" ht="9.9499999999999993" customHeight="1" x14ac:dyDescent="0.25"/>
    <row r="578" ht="9.9499999999999993" customHeight="1" x14ac:dyDescent="0.25"/>
    <row r="579" ht="9.9499999999999993" customHeight="1" x14ac:dyDescent="0.25"/>
    <row r="580" ht="9.9499999999999993" customHeight="1" x14ac:dyDescent="0.25"/>
    <row r="581" ht="9.9499999999999993" customHeight="1" x14ac:dyDescent="0.25"/>
    <row r="582" ht="9.9499999999999993" customHeight="1" x14ac:dyDescent="0.25"/>
    <row r="583" ht="9.9499999999999993" customHeight="1" x14ac:dyDescent="0.25"/>
    <row r="584" ht="9.9499999999999993" customHeight="1" x14ac:dyDescent="0.25"/>
    <row r="585" ht="9.9499999999999993" customHeight="1" x14ac:dyDescent="0.25"/>
    <row r="586" ht="9.9499999999999993" customHeight="1" x14ac:dyDescent="0.25"/>
    <row r="587" ht="9.9499999999999993" customHeight="1" x14ac:dyDescent="0.25"/>
    <row r="588" ht="9.9499999999999993" customHeight="1" x14ac:dyDescent="0.25"/>
    <row r="589" ht="9.9499999999999993" customHeight="1" x14ac:dyDescent="0.25"/>
    <row r="590" ht="9.9499999999999993" customHeight="1" x14ac:dyDescent="0.25"/>
    <row r="591" ht="9.9499999999999993" customHeight="1" x14ac:dyDescent="0.25"/>
    <row r="592" ht="9.9499999999999993" customHeight="1" x14ac:dyDescent="0.25"/>
    <row r="593" ht="9.9499999999999993" customHeight="1" x14ac:dyDescent="0.25"/>
    <row r="594" ht="9.9499999999999993" customHeight="1" x14ac:dyDescent="0.25"/>
    <row r="595" ht="9.9499999999999993" customHeight="1" x14ac:dyDescent="0.25"/>
    <row r="596" ht="9.9499999999999993" customHeight="1" x14ac:dyDescent="0.25"/>
    <row r="597" ht="9.9499999999999993" customHeight="1" x14ac:dyDescent="0.25"/>
    <row r="598" ht="9.9499999999999993" customHeight="1" x14ac:dyDescent="0.25"/>
    <row r="599" ht="9.9499999999999993" customHeight="1" x14ac:dyDescent="0.25"/>
    <row r="600" ht="9.9499999999999993" customHeight="1" x14ac:dyDescent="0.25"/>
    <row r="601" ht="9.9499999999999993" customHeight="1" x14ac:dyDescent="0.25"/>
    <row r="602" ht="9.9499999999999993" customHeight="1" x14ac:dyDescent="0.25"/>
    <row r="603" ht="9.9499999999999993" customHeight="1" x14ac:dyDescent="0.25"/>
    <row r="604" ht="9.9499999999999993" customHeight="1" x14ac:dyDescent="0.25"/>
    <row r="605" ht="9.9499999999999993" customHeight="1" x14ac:dyDescent="0.25"/>
    <row r="606" ht="9.9499999999999993" customHeight="1" x14ac:dyDescent="0.25"/>
    <row r="607" ht="9.9499999999999993" customHeight="1" x14ac:dyDescent="0.25"/>
    <row r="608" ht="9.9499999999999993" customHeight="1" x14ac:dyDescent="0.25"/>
    <row r="609" ht="9.9499999999999993" customHeight="1" x14ac:dyDescent="0.25"/>
    <row r="610" ht="9.9499999999999993" customHeight="1" x14ac:dyDescent="0.25"/>
    <row r="611" ht="9.9499999999999993" customHeight="1" x14ac:dyDescent="0.25"/>
    <row r="612" ht="9.9499999999999993" customHeight="1" x14ac:dyDescent="0.25"/>
    <row r="613" ht="9.9499999999999993" customHeight="1" x14ac:dyDescent="0.25"/>
    <row r="614" ht="9.9499999999999993" customHeight="1" x14ac:dyDescent="0.25"/>
    <row r="615" ht="9.9499999999999993" customHeight="1" x14ac:dyDescent="0.25"/>
    <row r="616" ht="9.9499999999999993" customHeight="1" x14ac:dyDescent="0.25"/>
    <row r="617" ht="9.9499999999999993" customHeight="1" x14ac:dyDescent="0.25"/>
    <row r="618" ht="9.9499999999999993" customHeight="1" x14ac:dyDescent="0.25"/>
    <row r="619" ht="9.9499999999999993" customHeight="1" x14ac:dyDescent="0.25"/>
    <row r="620" ht="9.9499999999999993" customHeight="1" x14ac:dyDescent="0.25"/>
    <row r="621" ht="9.9499999999999993" customHeight="1" x14ac:dyDescent="0.25"/>
    <row r="622" ht="9.9499999999999993" customHeight="1" x14ac:dyDescent="0.25"/>
    <row r="623" ht="9.9499999999999993" customHeight="1" x14ac:dyDescent="0.25"/>
    <row r="624" ht="9.9499999999999993" customHeight="1" x14ac:dyDescent="0.25"/>
    <row r="625" ht="9.9499999999999993" customHeight="1" x14ac:dyDescent="0.25"/>
    <row r="626" ht="9.9499999999999993" customHeight="1" x14ac:dyDescent="0.25"/>
    <row r="627" ht="9.9499999999999993" customHeight="1" x14ac:dyDescent="0.25"/>
    <row r="628" ht="9.9499999999999993" customHeight="1" x14ac:dyDescent="0.25"/>
    <row r="629" ht="9.9499999999999993" customHeight="1" x14ac:dyDescent="0.25"/>
    <row r="630" ht="9.9499999999999993" customHeight="1" x14ac:dyDescent="0.25"/>
    <row r="631" ht="9.9499999999999993" customHeight="1" x14ac:dyDescent="0.25"/>
    <row r="632" ht="9.9499999999999993" customHeight="1" x14ac:dyDescent="0.25"/>
    <row r="633" ht="9.9499999999999993" customHeight="1" x14ac:dyDescent="0.25"/>
    <row r="634" ht="9.9499999999999993" customHeight="1" x14ac:dyDescent="0.25"/>
    <row r="635" ht="9.9499999999999993" customHeight="1" x14ac:dyDescent="0.25"/>
    <row r="636" ht="9.9499999999999993" customHeight="1" x14ac:dyDescent="0.25"/>
    <row r="637" ht="9.9499999999999993" customHeight="1" x14ac:dyDescent="0.25"/>
    <row r="638" ht="9.9499999999999993" customHeight="1" x14ac:dyDescent="0.25"/>
    <row r="639" ht="9.9499999999999993" customHeight="1" x14ac:dyDescent="0.25"/>
    <row r="640" ht="9.9499999999999993" customHeight="1" x14ac:dyDescent="0.25"/>
    <row r="641" ht="9.9499999999999993" customHeight="1" x14ac:dyDescent="0.25"/>
    <row r="642" ht="9.9499999999999993" customHeight="1" x14ac:dyDescent="0.25"/>
    <row r="643" ht="9.9499999999999993" customHeight="1" x14ac:dyDescent="0.25"/>
    <row r="644" ht="9.9499999999999993" customHeight="1" x14ac:dyDescent="0.25"/>
    <row r="645" ht="9.9499999999999993" customHeight="1" x14ac:dyDescent="0.25"/>
    <row r="646" ht="9.9499999999999993" customHeight="1" x14ac:dyDescent="0.25"/>
    <row r="647" ht="9.9499999999999993" customHeight="1" x14ac:dyDescent="0.25"/>
    <row r="648" ht="9.9499999999999993" customHeight="1" x14ac:dyDescent="0.25"/>
    <row r="649" ht="9.9499999999999993" customHeight="1" x14ac:dyDescent="0.25"/>
    <row r="650" ht="9.9499999999999993" customHeight="1" x14ac:dyDescent="0.25"/>
    <row r="651" ht="9.9499999999999993" customHeight="1" x14ac:dyDescent="0.25"/>
    <row r="652" ht="9.9499999999999993" customHeight="1" x14ac:dyDescent="0.25"/>
    <row r="653" ht="9.9499999999999993" customHeight="1" x14ac:dyDescent="0.25"/>
    <row r="654" ht="9.9499999999999993" customHeight="1" x14ac:dyDescent="0.25"/>
    <row r="655" ht="9.9499999999999993" customHeight="1" x14ac:dyDescent="0.25"/>
    <row r="656" ht="9.9499999999999993" customHeight="1" x14ac:dyDescent="0.25"/>
    <row r="657" ht="9.9499999999999993" customHeight="1" x14ac:dyDescent="0.25"/>
    <row r="658" ht="9.9499999999999993" customHeight="1" x14ac:dyDescent="0.25"/>
    <row r="659" ht="9.9499999999999993" customHeight="1" x14ac:dyDescent="0.25"/>
    <row r="660" ht="9.9499999999999993" customHeight="1" x14ac:dyDescent="0.25"/>
    <row r="661" ht="9.9499999999999993" customHeight="1" x14ac:dyDescent="0.25"/>
    <row r="662" ht="9.9499999999999993" customHeight="1" x14ac:dyDescent="0.25"/>
    <row r="663" ht="9.9499999999999993" customHeight="1" x14ac:dyDescent="0.25"/>
    <row r="664" ht="9.9499999999999993" customHeight="1" x14ac:dyDescent="0.25"/>
    <row r="665" ht="9.9499999999999993" customHeight="1" x14ac:dyDescent="0.25"/>
    <row r="666" ht="9.9499999999999993" customHeight="1" x14ac:dyDescent="0.25"/>
    <row r="667" ht="9.9499999999999993" customHeight="1" x14ac:dyDescent="0.25"/>
    <row r="668" ht="9.9499999999999993" customHeight="1" x14ac:dyDescent="0.25"/>
    <row r="669" ht="9.9499999999999993" customHeight="1" x14ac:dyDescent="0.25"/>
    <row r="670" ht="9.9499999999999993" customHeight="1" x14ac:dyDescent="0.25"/>
    <row r="671" ht="9.9499999999999993" customHeight="1" x14ac:dyDescent="0.25"/>
    <row r="672" ht="9.9499999999999993" customHeight="1" x14ac:dyDescent="0.25"/>
    <row r="673" ht="9.9499999999999993" customHeight="1" x14ac:dyDescent="0.25"/>
    <row r="674" ht="9.9499999999999993" customHeight="1" x14ac:dyDescent="0.25"/>
    <row r="675" ht="9.9499999999999993" customHeight="1" x14ac:dyDescent="0.25"/>
    <row r="676" ht="9.9499999999999993" customHeight="1" x14ac:dyDescent="0.25"/>
    <row r="677" ht="9.9499999999999993" customHeight="1" x14ac:dyDescent="0.25"/>
    <row r="678" ht="9.9499999999999993" customHeight="1" x14ac:dyDescent="0.25"/>
    <row r="679" ht="9.9499999999999993" customHeight="1" x14ac:dyDescent="0.25"/>
    <row r="680" ht="9.9499999999999993" customHeight="1" x14ac:dyDescent="0.25"/>
    <row r="681" ht="9.9499999999999993" customHeight="1" x14ac:dyDescent="0.25"/>
    <row r="682" ht="9.9499999999999993" customHeight="1" x14ac:dyDescent="0.25"/>
    <row r="683" ht="9.9499999999999993" customHeight="1" x14ac:dyDescent="0.25"/>
    <row r="684" ht="9.9499999999999993" customHeight="1" x14ac:dyDescent="0.25"/>
    <row r="685" ht="9.9499999999999993" customHeight="1" x14ac:dyDescent="0.25"/>
    <row r="686" ht="9.9499999999999993" customHeight="1" x14ac:dyDescent="0.25"/>
    <row r="687" ht="9.9499999999999993" customHeight="1" x14ac:dyDescent="0.25"/>
    <row r="688" ht="9.9499999999999993" customHeight="1" x14ac:dyDescent="0.25"/>
    <row r="689" ht="9.9499999999999993" customHeight="1" x14ac:dyDescent="0.25"/>
    <row r="690" ht="9.9499999999999993" customHeight="1" x14ac:dyDescent="0.25"/>
    <row r="691" ht="9.9499999999999993" customHeight="1" x14ac:dyDescent="0.25"/>
    <row r="692" ht="9.9499999999999993" customHeight="1" x14ac:dyDescent="0.25"/>
    <row r="693" ht="9.9499999999999993" customHeight="1" x14ac:dyDescent="0.25"/>
    <row r="694" ht="9.9499999999999993" customHeight="1" x14ac:dyDescent="0.25"/>
    <row r="695" ht="9.9499999999999993" customHeight="1" x14ac:dyDescent="0.25"/>
    <row r="696" ht="9.9499999999999993" customHeight="1" x14ac:dyDescent="0.25"/>
    <row r="697" ht="9.9499999999999993" customHeight="1" x14ac:dyDescent="0.25"/>
    <row r="698" ht="9.9499999999999993" customHeight="1" x14ac:dyDescent="0.25"/>
    <row r="699" ht="9.9499999999999993" customHeight="1" x14ac:dyDescent="0.25"/>
    <row r="700" ht="9.9499999999999993" customHeight="1" x14ac:dyDescent="0.25"/>
    <row r="701" ht="9.9499999999999993" customHeight="1" x14ac:dyDescent="0.25"/>
    <row r="702" ht="9.9499999999999993" customHeight="1" x14ac:dyDescent="0.25"/>
    <row r="703" ht="9.9499999999999993" customHeight="1" x14ac:dyDescent="0.25"/>
    <row r="704" ht="9.9499999999999993" customHeight="1" x14ac:dyDescent="0.25"/>
    <row r="705" ht="9.9499999999999993" customHeight="1" x14ac:dyDescent="0.25"/>
    <row r="706" ht="9.9499999999999993" customHeight="1" x14ac:dyDescent="0.25"/>
    <row r="707" ht="9.9499999999999993" customHeight="1" x14ac:dyDescent="0.25"/>
    <row r="708" ht="9.9499999999999993" customHeight="1" x14ac:dyDescent="0.25"/>
    <row r="709" ht="9.9499999999999993" customHeight="1" x14ac:dyDescent="0.25"/>
    <row r="710" ht="9.9499999999999993" customHeight="1" x14ac:dyDescent="0.25"/>
    <row r="711" ht="9.9499999999999993" customHeight="1" x14ac:dyDescent="0.25"/>
    <row r="712" ht="9.9499999999999993" customHeight="1" x14ac:dyDescent="0.25"/>
    <row r="713" ht="9.9499999999999993" customHeight="1" x14ac:dyDescent="0.25"/>
    <row r="714" ht="9.9499999999999993" customHeight="1" x14ac:dyDescent="0.25"/>
    <row r="715" ht="9.9499999999999993" customHeight="1" x14ac:dyDescent="0.25"/>
    <row r="716" ht="9.9499999999999993" customHeight="1" x14ac:dyDescent="0.25"/>
    <row r="717" ht="9.9499999999999993" customHeight="1" x14ac:dyDescent="0.25"/>
    <row r="718" ht="9.9499999999999993" customHeight="1" x14ac:dyDescent="0.25"/>
    <row r="719" ht="9.9499999999999993" customHeight="1" x14ac:dyDescent="0.25"/>
    <row r="720" ht="9.9499999999999993" customHeight="1" x14ac:dyDescent="0.25"/>
    <row r="721" ht="9.9499999999999993" customHeight="1" x14ac:dyDescent="0.25"/>
    <row r="722" ht="9.9499999999999993" customHeight="1" x14ac:dyDescent="0.25"/>
    <row r="723" ht="9.9499999999999993" customHeight="1" x14ac:dyDescent="0.25"/>
    <row r="724" ht="9.9499999999999993" customHeight="1" x14ac:dyDescent="0.25"/>
    <row r="725" ht="9.9499999999999993" customHeight="1" x14ac:dyDescent="0.25"/>
    <row r="726" ht="9.9499999999999993" customHeight="1" x14ac:dyDescent="0.25"/>
    <row r="727" ht="9.9499999999999993" customHeight="1" x14ac:dyDescent="0.25"/>
    <row r="728" ht="9.9499999999999993" customHeight="1" x14ac:dyDescent="0.25"/>
    <row r="729" ht="9.9499999999999993" customHeight="1" x14ac:dyDescent="0.25"/>
    <row r="730" ht="9.9499999999999993" customHeight="1" x14ac:dyDescent="0.25"/>
    <row r="731" ht="9.9499999999999993" customHeight="1" x14ac:dyDescent="0.25"/>
    <row r="732" ht="9.9499999999999993" customHeight="1" x14ac:dyDescent="0.25"/>
    <row r="733" ht="9.9499999999999993" customHeight="1" x14ac:dyDescent="0.25"/>
    <row r="734" ht="9.9499999999999993" customHeight="1" x14ac:dyDescent="0.25"/>
    <row r="735" ht="9.9499999999999993" customHeight="1" x14ac:dyDescent="0.25"/>
    <row r="736" ht="9.9499999999999993" customHeight="1" x14ac:dyDescent="0.25"/>
    <row r="737" ht="9.9499999999999993" customHeight="1" x14ac:dyDescent="0.25"/>
    <row r="738" ht="9.9499999999999993" customHeight="1" x14ac:dyDescent="0.25"/>
    <row r="739" ht="9.9499999999999993" customHeight="1" x14ac:dyDescent="0.25"/>
    <row r="740" ht="9.9499999999999993" customHeight="1" x14ac:dyDescent="0.25"/>
    <row r="741" ht="9.9499999999999993" customHeight="1" x14ac:dyDescent="0.25"/>
    <row r="742" ht="9.9499999999999993" customHeight="1" x14ac:dyDescent="0.25"/>
    <row r="743" ht="9.9499999999999993" customHeight="1" x14ac:dyDescent="0.25"/>
    <row r="744" ht="9.9499999999999993" customHeight="1" x14ac:dyDescent="0.25"/>
    <row r="745" ht="9.9499999999999993" customHeight="1" x14ac:dyDescent="0.25"/>
    <row r="746" ht="9.9499999999999993" customHeight="1" x14ac:dyDescent="0.25"/>
    <row r="747" ht="9.9499999999999993" customHeight="1" x14ac:dyDescent="0.25"/>
    <row r="748" ht="9.9499999999999993" customHeight="1" x14ac:dyDescent="0.25"/>
    <row r="749" ht="9.9499999999999993" customHeight="1" x14ac:dyDescent="0.25"/>
    <row r="750" ht="9.9499999999999993" customHeight="1" x14ac:dyDescent="0.25"/>
    <row r="751" ht="9.9499999999999993" customHeight="1" x14ac:dyDescent="0.25"/>
    <row r="752" ht="9.9499999999999993" customHeight="1" x14ac:dyDescent="0.25"/>
    <row r="753" ht="9.9499999999999993" customHeight="1" x14ac:dyDescent="0.25"/>
    <row r="754" ht="9.9499999999999993" customHeight="1" x14ac:dyDescent="0.25"/>
    <row r="755" ht="9.9499999999999993" customHeight="1" x14ac:dyDescent="0.25"/>
    <row r="756" ht="9.9499999999999993" customHeight="1" x14ac:dyDescent="0.25"/>
    <row r="757" ht="9.9499999999999993" customHeight="1" x14ac:dyDescent="0.25"/>
    <row r="758" ht="9.9499999999999993" customHeight="1" x14ac:dyDescent="0.25"/>
    <row r="759" ht="9.9499999999999993" customHeight="1" x14ac:dyDescent="0.25"/>
    <row r="760" ht="9.9499999999999993" customHeight="1" x14ac:dyDescent="0.25"/>
    <row r="761" ht="9.9499999999999993" customHeight="1" x14ac:dyDescent="0.25"/>
    <row r="762" ht="9.9499999999999993" customHeight="1" x14ac:dyDescent="0.25"/>
    <row r="763" ht="9.9499999999999993" customHeight="1" x14ac:dyDescent="0.25"/>
    <row r="764" ht="9.9499999999999993" customHeight="1" x14ac:dyDescent="0.25"/>
    <row r="765" ht="9.9499999999999993" customHeight="1" x14ac:dyDescent="0.25"/>
    <row r="766" ht="9.9499999999999993" customHeight="1" x14ac:dyDescent="0.25"/>
    <row r="767" ht="9.9499999999999993" customHeight="1" x14ac:dyDescent="0.25"/>
    <row r="768" ht="9.9499999999999993" customHeight="1" x14ac:dyDescent="0.25"/>
    <row r="769" ht="9.9499999999999993" customHeight="1" x14ac:dyDescent="0.25"/>
    <row r="770" ht="9.9499999999999993" customHeight="1" x14ac:dyDescent="0.25"/>
    <row r="771" ht="9.9499999999999993" customHeight="1" x14ac:dyDescent="0.25"/>
    <row r="772" ht="9.9499999999999993" customHeight="1" x14ac:dyDescent="0.25"/>
    <row r="773" ht="9.9499999999999993" customHeight="1" x14ac:dyDescent="0.25"/>
    <row r="774" ht="9.9499999999999993" customHeight="1" x14ac:dyDescent="0.25"/>
    <row r="775" ht="9.9499999999999993" customHeight="1" x14ac:dyDescent="0.25"/>
    <row r="776" ht="9.9499999999999993" customHeight="1" x14ac:dyDescent="0.25"/>
    <row r="777" ht="9.9499999999999993" customHeight="1" x14ac:dyDescent="0.25"/>
    <row r="778" ht="9.9499999999999993" customHeight="1" x14ac:dyDescent="0.25"/>
    <row r="779" ht="9.9499999999999993" customHeight="1" x14ac:dyDescent="0.25"/>
    <row r="780" ht="9.9499999999999993" customHeight="1" x14ac:dyDescent="0.25"/>
    <row r="781" ht="9.9499999999999993" customHeight="1" x14ac:dyDescent="0.25"/>
    <row r="782" ht="9.9499999999999993" customHeight="1" x14ac:dyDescent="0.25"/>
    <row r="783" ht="9.9499999999999993" customHeight="1" x14ac:dyDescent="0.25"/>
    <row r="784" ht="9.9499999999999993" customHeight="1" x14ac:dyDescent="0.25"/>
    <row r="785" ht="9.9499999999999993" customHeight="1" x14ac:dyDescent="0.25"/>
    <row r="786" ht="9.9499999999999993" customHeight="1" x14ac:dyDescent="0.25"/>
    <row r="787" ht="9.9499999999999993" customHeight="1" x14ac:dyDescent="0.25"/>
    <row r="788" ht="9.9499999999999993" customHeight="1" x14ac:dyDescent="0.25"/>
    <row r="789" ht="9.9499999999999993" customHeight="1" x14ac:dyDescent="0.25"/>
    <row r="790" ht="9.9499999999999993" customHeight="1" x14ac:dyDescent="0.25"/>
    <row r="791" ht="9.9499999999999993" customHeight="1" x14ac:dyDescent="0.25"/>
    <row r="792" ht="9.9499999999999993" customHeight="1" x14ac:dyDescent="0.25"/>
    <row r="793" ht="9.9499999999999993" customHeight="1" x14ac:dyDescent="0.25"/>
    <row r="794" ht="9.9499999999999993" customHeight="1" x14ac:dyDescent="0.25"/>
    <row r="795" ht="9.9499999999999993" customHeight="1" x14ac:dyDescent="0.25"/>
    <row r="796" ht="9.9499999999999993" customHeight="1" x14ac:dyDescent="0.25"/>
    <row r="797" ht="9.9499999999999993" customHeight="1" x14ac:dyDescent="0.25"/>
    <row r="798" ht="9.9499999999999993" customHeight="1" x14ac:dyDescent="0.25"/>
    <row r="799" ht="9.9499999999999993" customHeight="1" x14ac:dyDescent="0.25"/>
    <row r="800" ht="9.9499999999999993" customHeight="1" x14ac:dyDescent="0.25"/>
    <row r="801" ht="9.9499999999999993" customHeight="1" x14ac:dyDescent="0.25"/>
    <row r="802" ht="9.9499999999999993" customHeight="1" x14ac:dyDescent="0.25"/>
    <row r="803" ht="9.9499999999999993" customHeight="1" x14ac:dyDescent="0.25"/>
    <row r="804" ht="9.9499999999999993" customHeight="1" x14ac:dyDescent="0.25"/>
    <row r="805" ht="9.9499999999999993" customHeight="1" x14ac:dyDescent="0.25"/>
    <row r="806" ht="9.9499999999999993" customHeight="1" x14ac:dyDescent="0.25"/>
    <row r="807" ht="9.9499999999999993" customHeight="1" x14ac:dyDescent="0.25"/>
    <row r="808" ht="9.9499999999999993" customHeight="1" x14ac:dyDescent="0.25"/>
    <row r="809" ht="9.9499999999999993" customHeight="1" x14ac:dyDescent="0.25"/>
    <row r="810" ht="9.9499999999999993" customHeight="1" x14ac:dyDescent="0.25"/>
    <row r="811" ht="9.9499999999999993" customHeight="1" x14ac:dyDescent="0.25"/>
    <row r="812" ht="9.9499999999999993" customHeight="1" x14ac:dyDescent="0.25"/>
    <row r="813" ht="9.9499999999999993" customHeight="1" x14ac:dyDescent="0.25"/>
    <row r="814" ht="9.9499999999999993" customHeight="1" x14ac:dyDescent="0.25"/>
    <row r="815" ht="9.9499999999999993" customHeight="1" x14ac:dyDescent="0.25"/>
    <row r="816" ht="9.9499999999999993" customHeight="1" x14ac:dyDescent="0.25"/>
    <row r="817" ht="9.9499999999999993" customHeight="1" x14ac:dyDescent="0.25"/>
    <row r="818" ht="9.9499999999999993" customHeight="1" x14ac:dyDescent="0.25"/>
    <row r="819" ht="9.9499999999999993" customHeight="1" x14ac:dyDescent="0.25"/>
    <row r="820" ht="9.9499999999999993" customHeight="1" x14ac:dyDescent="0.25"/>
    <row r="821" ht="9.9499999999999993" customHeight="1" x14ac:dyDescent="0.25"/>
    <row r="822" ht="9.9499999999999993" customHeight="1" x14ac:dyDescent="0.25"/>
    <row r="823" ht="9.9499999999999993" customHeight="1" x14ac:dyDescent="0.25"/>
    <row r="824" ht="9.9499999999999993" customHeight="1" x14ac:dyDescent="0.25"/>
    <row r="825" ht="9.9499999999999993" customHeight="1" x14ac:dyDescent="0.25"/>
    <row r="826" ht="9.9499999999999993" customHeight="1" x14ac:dyDescent="0.25"/>
    <row r="827" ht="9.9499999999999993" customHeight="1" x14ac:dyDescent="0.25"/>
    <row r="828" ht="9.9499999999999993" customHeight="1" x14ac:dyDescent="0.25"/>
    <row r="829" ht="9.9499999999999993" customHeight="1" x14ac:dyDescent="0.25"/>
    <row r="830" ht="9.9499999999999993" customHeight="1" x14ac:dyDescent="0.25"/>
    <row r="831" ht="9.9499999999999993" customHeight="1" x14ac:dyDescent="0.25"/>
    <row r="832" ht="9.9499999999999993" customHeight="1" x14ac:dyDescent="0.25"/>
    <row r="833" ht="9.9499999999999993" customHeight="1" x14ac:dyDescent="0.25"/>
    <row r="834" ht="9.9499999999999993" customHeight="1" x14ac:dyDescent="0.25"/>
    <row r="835" ht="9.9499999999999993" customHeight="1" x14ac:dyDescent="0.25"/>
    <row r="836" ht="9.9499999999999993" customHeight="1" x14ac:dyDescent="0.25"/>
    <row r="837" ht="9.9499999999999993" customHeight="1" x14ac:dyDescent="0.25"/>
    <row r="838" ht="9.9499999999999993" customHeight="1" x14ac:dyDescent="0.25"/>
    <row r="839" ht="9.9499999999999993" customHeight="1" x14ac:dyDescent="0.25"/>
    <row r="840" ht="9.9499999999999993" customHeight="1" x14ac:dyDescent="0.25"/>
    <row r="841" ht="9.9499999999999993" customHeight="1" x14ac:dyDescent="0.25"/>
    <row r="842" ht="9.9499999999999993" customHeight="1" x14ac:dyDescent="0.25"/>
    <row r="843" ht="9.9499999999999993" customHeight="1" x14ac:dyDescent="0.25"/>
    <row r="844" ht="9.9499999999999993" customHeight="1" x14ac:dyDescent="0.25"/>
    <row r="845" ht="9.9499999999999993" customHeight="1" x14ac:dyDescent="0.25"/>
    <row r="846" ht="9.9499999999999993" customHeight="1" x14ac:dyDescent="0.25"/>
    <row r="847" ht="9.9499999999999993" customHeight="1" x14ac:dyDescent="0.25"/>
    <row r="848" ht="9.9499999999999993" customHeight="1" x14ac:dyDescent="0.25"/>
    <row r="849" ht="9.9499999999999993" customHeight="1" x14ac:dyDescent="0.25"/>
    <row r="850" ht="9.9499999999999993" customHeight="1" x14ac:dyDescent="0.25"/>
    <row r="851" ht="9.9499999999999993" customHeight="1" x14ac:dyDescent="0.25"/>
    <row r="852" ht="9.9499999999999993" customHeight="1" x14ac:dyDescent="0.25"/>
    <row r="853" ht="9.9499999999999993" customHeight="1" x14ac:dyDescent="0.25"/>
    <row r="854" ht="9.9499999999999993" customHeight="1" x14ac:dyDescent="0.25"/>
    <row r="855" ht="9.9499999999999993" customHeight="1" x14ac:dyDescent="0.25"/>
    <row r="856" ht="9.9499999999999993" customHeight="1" x14ac:dyDescent="0.25"/>
    <row r="857" ht="9.9499999999999993" customHeight="1" x14ac:dyDescent="0.25"/>
    <row r="858" ht="9.9499999999999993" customHeight="1" x14ac:dyDescent="0.25"/>
    <row r="859" ht="9.9499999999999993" customHeight="1" x14ac:dyDescent="0.25"/>
    <row r="860" ht="9.9499999999999993" customHeight="1" x14ac:dyDescent="0.25"/>
    <row r="861" ht="9.9499999999999993" customHeight="1" x14ac:dyDescent="0.25"/>
    <row r="862" ht="9.9499999999999993" customHeight="1" x14ac:dyDescent="0.25"/>
    <row r="863" ht="9.9499999999999993" customHeight="1" x14ac:dyDescent="0.25"/>
    <row r="864" ht="9.9499999999999993" customHeight="1" x14ac:dyDescent="0.25"/>
    <row r="865" ht="9.9499999999999993" customHeight="1" x14ac:dyDescent="0.25"/>
    <row r="866" ht="9.9499999999999993" customHeight="1" x14ac:dyDescent="0.25"/>
    <row r="867" ht="9.9499999999999993" customHeight="1" x14ac:dyDescent="0.25"/>
    <row r="868" ht="9.9499999999999993" customHeight="1" x14ac:dyDescent="0.25"/>
    <row r="869" ht="9.9499999999999993" customHeight="1" x14ac:dyDescent="0.25"/>
    <row r="870" ht="9.9499999999999993" customHeight="1" x14ac:dyDescent="0.25"/>
    <row r="871" ht="9.9499999999999993" customHeight="1" x14ac:dyDescent="0.25"/>
    <row r="872" ht="9.9499999999999993" customHeight="1" x14ac:dyDescent="0.25"/>
    <row r="873" ht="9.9499999999999993" customHeight="1" x14ac:dyDescent="0.25"/>
    <row r="874" ht="9.9499999999999993" customHeight="1" x14ac:dyDescent="0.25"/>
    <row r="875" ht="9.9499999999999993" customHeight="1" x14ac:dyDescent="0.25"/>
    <row r="876" ht="9.9499999999999993" customHeight="1" x14ac:dyDescent="0.25"/>
    <row r="877" ht="9.9499999999999993" customHeight="1" x14ac:dyDescent="0.25"/>
    <row r="878" ht="9.9499999999999993" customHeight="1" x14ac:dyDescent="0.25"/>
    <row r="879" ht="9.9499999999999993" customHeight="1" x14ac:dyDescent="0.25"/>
    <row r="880" ht="9.9499999999999993" customHeight="1" x14ac:dyDescent="0.25"/>
    <row r="881" ht="9.9499999999999993" customHeight="1" x14ac:dyDescent="0.25"/>
    <row r="882" ht="9.9499999999999993" customHeight="1" x14ac:dyDescent="0.25"/>
    <row r="883" ht="9.9499999999999993" customHeight="1" x14ac:dyDescent="0.25"/>
    <row r="884" ht="9.9499999999999993" customHeight="1" x14ac:dyDescent="0.25"/>
    <row r="885" ht="9.9499999999999993" customHeight="1" x14ac:dyDescent="0.25"/>
    <row r="886" ht="9.9499999999999993" customHeight="1" x14ac:dyDescent="0.25"/>
    <row r="887" ht="9.9499999999999993" customHeight="1" x14ac:dyDescent="0.25"/>
    <row r="888" ht="9.9499999999999993" customHeight="1" x14ac:dyDescent="0.25"/>
    <row r="889" ht="9.9499999999999993" customHeight="1" x14ac:dyDescent="0.25"/>
    <row r="890" ht="9.9499999999999993" customHeight="1" x14ac:dyDescent="0.25"/>
    <row r="891" ht="9.9499999999999993" customHeight="1" x14ac:dyDescent="0.25"/>
    <row r="892" ht="9.9499999999999993" customHeight="1" x14ac:dyDescent="0.25"/>
    <row r="893" ht="9.9499999999999993" customHeight="1" x14ac:dyDescent="0.25"/>
    <row r="894" ht="9.9499999999999993" customHeight="1" x14ac:dyDescent="0.25"/>
    <row r="895" ht="9.9499999999999993" customHeight="1" x14ac:dyDescent="0.25"/>
    <row r="896" ht="9.9499999999999993" customHeight="1" x14ac:dyDescent="0.25"/>
    <row r="897" ht="9.9499999999999993" customHeight="1" x14ac:dyDescent="0.25"/>
    <row r="898" ht="9.9499999999999993" customHeight="1" x14ac:dyDescent="0.25"/>
    <row r="899" ht="9.9499999999999993" customHeight="1" x14ac:dyDescent="0.25"/>
    <row r="900" ht="9.9499999999999993" customHeight="1" x14ac:dyDescent="0.25"/>
    <row r="901" ht="9.9499999999999993" customHeight="1" x14ac:dyDescent="0.25"/>
    <row r="902" ht="9.9499999999999993" customHeight="1" x14ac:dyDescent="0.25"/>
    <row r="903" ht="9.9499999999999993" customHeight="1" x14ac:dyDescent="0.25"/>
    <row r="904" ht="9.9499999999999993" customHeight="1" x14ac:dyDescent="0.25"/>
    <row r="905" ht="9.9499999999999993" customHeight="1" x14ac:dyDescent="0.25"/>
    <row r="906" ht="9.9499999999999993" customHeight="1" x14ac:dyDescent="0.25"/>
    <row r="907" ht="9.9499999999999993" customHeight="1" x14ac:dyDescent="0.25"/>
    <row r="908" ht="9.9499999999999993" customHeight="1" x14ac:dyDescent="0.25"/>
    <row r="909" ht="9.9499999999999993" customHeight="1" x14ac:dyDescent="0.25"/>
    <row r="910" ht="9.9499999999999993" customHeight="1" x14ac:dyDescent="0.25"/>
    <row r="911" ht="9.9499999999999993" customHeight="1" x14ac:dyDescent="0.25"/>
    <row r="912" ht="9.9499999999999993" customHeight="1" x14ac:dyDescent="0.25"/>
    <row r="913" ht="9.9499999999999993" customHeight="1" x14ac:dyDescent="0.25"/>
    <row r="914" ht="9.9499999999999993" customHeight="1" x14ac:dyDescent="0.25"/>
    <row r="915" ht="9.9499999999999993" customHeight="1" x14ac:dyDescent="0.25"/>
    <row r="916" ht="9.9499999999999993" customHeight="1" x14ac:dyDescent="0.25"/>
    <row r="917" ht="9.9499999999999993" customHeight="1" x14ac:dyDescent="0.25"/>
    <row r="918" ht="9.9499999999999993" customHeight="1" x14ac:dyDescent="0.25"/>
    <row r="919" ht="9.9499999999999993" customHeight="1" x14ac:dyDescent="0.25"/>
    <row r="920" ht="9.9499999999999993" customHeight="1" x14ac:dyDescent="0.25"/>
    <row r="921" ht="9.9499999999999993" customHeight="1" x14ac:dyDescent="0.25"/>
    <row r="922" ht="9.9499999999999993" customHeight="1" x14ac:dyDescent="0.25"/>
    <row r="923" ht="9.9499999999999993" customHeight="1" x14ac:dyDescent="0.25"/>
    <row r="924" ht="9.9499999999999993" customHeight="1" x14ac:dyDescent="0.25"/>
    <row r="925" ht="9.9499999999999993" customHeight="1" x14ac:dyDescent="0.25"/>
    <row r="926" ht="9.9499999999999993" customHeight="1" x14ac:dyDescent="0.25"/>
    <row r="927" ht="9.9499999999999993" customHeight="1" x14ac:dyDescent="0.25"/>
    <row r="928" ht="9.9499999999999993" customHeight="1" x14ac:dyDescent="0.25"/>
    <row r="929" ht="9.9499999999999993" customHeight="1" x14ac:dyDescent="0.25"/>
    <row r="930" ht="9.9499999999999993" customHeight="1" x14ac:dyDescent="0.25"/>
    <row r="931" ht="9.9499999999999993" customHeight="1" x14ac:dyDescent="0.25"/>
    <row r="932" ht="9.9499999999999993" customHeight="1" x14ac:dyDescent="0.25"/>
    <row r="933" ht="9.9499999999999993" customHeight="1" x14ac:dyDescent="0.25"/>
    <row r="934" ht="9.9499999999999993" customHeight="1" x14ac:dyDescent="0.25"/>
    <row r="935" ht="9.9499999999999993" customHeight="1" x14ac:dyDescent="0.25"/>
    <row r="936" ht="9.9499999999999993" customHeight="1" x14ac:dyDescent="0.25"/>
    <row r="937" ht="9.9499999999999993" customHeight="1" x14ac:dyDescent="0.25"/>
    <row r="938" ht="9.9499999999999993" customHeight="1" x14ac:dyDescent="0.25"/>
    <row r="939" ht="9.9499999999999993" customHeight="1" x14ac:dyDescent="0.25"/>
    <row r="940" ht="9.9499999999999993" customHeight="1" x14ac:dyDescent="0.25"/>
    <row r="941" ht="9.9499999999999993" customHeight="1" x14ac:dyDescent="0.25"/>
    <row r="942" ht="9.9499999999999993" customHeight="1" x14ac:dyDescent="0.25"/>
    <row r="943" ht="9.9499999999999993" customHeight="1" x14ac:dyDescent="0.25"/>
    <row r="944" ht="9.9499999999999993" customHeight="1" x14ac:dyDescent="0.25"/>
    <row r="945" ht="9.9499999999999993" customHeight="1" x14ac:dyDescent="0.25"/>
    <row r="946" ht="9.9499999999999993" customHeight="1" x14ac:dyDescent="0.25"/>
    <row r="947" ht="9.9499999999999993" customHeight="1" x14ac:dyDescent="0.25"/>
    <row r="948" ht="9.9499999999999993" customHeight="1" x14ac:dyDescent="0.25"/>
    <row r="949" ht="9.9499999999999993" customHeight="1" x14ac:dyDescent="0.25"/>
    <row r="950" ht="9.9499999999999993" customHeight="1" x14ac:dyDescent="0.25"/>
    <row r="951" ht="9.9499999999999993" customHeight="1" x14ac:dyDescent="0.25"/>
    <row r="952" ht="9.9499999999999993" customHeight="1" x14ac:dyDescent="0.25"/>
    <row r="953" ht="9.9499999999999993" customHeight="1" x14ac:dyDescent="0.25"/>
    <row r="954" ht="9.9499999999999993" customHeight="1" x14ac:dyDescent="0.25"/>
    <row r="955" ht="9.9499999999999993" customHeight="1" x14ac:dyDescent="0.25"/>
    <row r="956" ht="9.9499999999999993" customHeight="1" x14ac:dyDescent="0.25"/>
    <row r="957" ht="9.9499999999999993" customHeight="1" x14ac:dyDescent="0.25"/>
    <row r="958" ht="9.9499999999999993" customHeight="1" x14ac:dyDescent="0.25"/>
    <row r="959" ht="9.9499999999999993" customHeight="1" x14ac:dyDescent="0.25"/>
    <row r="960" ht="9.9499999999999993" customHeight="1" x14ac:dyDescent="0.25"/>
    <row r="961" ht="9.9499999999999993" customHeight="1" x14ac:dyDescent="0.25"/>
    <row r="962" ht="9.9499999999999993" customHeight="1" x14ac:dyDescent="0.25"/>
    <row r="963" ht="9.9499999999999993" customHeight="1" x14ac:dyDescent="0.25"/>
    <row r="964" ht="9.9499999999999993" customHeight="1" x14ac:dyDescent="0.25"/>
    <row r="965" ht="9.9499999999999993" customHeight="1" x14ac:dyDescent="0.25"/>
    <row r="966" ht="9.9499999999999993" customHeight="1" x14ac:dyDescent="0.25"/>
    <row r="967" ht="9.9499999999999993" customHeight="1" x14ac:dyDescent="0.25"/>
    <row r="968" ht="9.9499999999999993" customHeight="1" x14ac:dyDescent="0.25"/>
    <row r="969" ht="9.9499999999999993" customHeight="1" x14ac:dyDescent="0.25"/>
    <row r="970" ht="9.9499999999999993" customHeight="1" x14ac:dyDescent="0.25"/>
    <row r="971" ht="9.9499999999999993" customHeight="1" x14ac:dyDescent="0.25"/>
    <row r="972" ht="9.9499999999999993" customHeight="1" x14ac:dyDescent="0.25"/>
    <row r="973" ht="9.9499999999999993" customHeight="1" x14ac:dyDescent="0.25"/>
    <row r="974" ht="9.9499999999999993" customHeight="1" x14ac:dyDescent="0.25"/>
    <row r="975" ht="9.9499999999999993" customHeight="1" x14ac:dyDescent="0.25"/>
    <row r="976" ht="9.9499999999999993" customHeight="1" x14ac:dyDescent="0.25"/>
    <row r="977" ht="9.9499999999999993" customHeight="1" x14ac:dyDescent="0.25"/>
    <row r="978" ht="9.9499999999999993" customHeight="1" x14ac:dyDescent="0.25"/>
    <row r="979" ht="9.9499999999999993" customHeight="1" x14ac:dyDescent="0.25"/>
    <row r="980" ht="9.9499999999999993" customHeight="1" x14ac:dyDescent="0.25"/>
    <row r="981" ht="9.9499999999999993" customHeight="1" x14ac:dyDescent="0.25"/>
    <row r="982" ht="9.9499999999999993" customHeight="1" x14ac:dyDescent="0.25"/>
    <row r="983" ht="9.9499999999999993" customHeight="1" x14ac:dyDescent="0.25"/>
    <row r="984" ht="9.9499999999999993" customHeight="1" x14ac:dyDescent="0.25"/>
    <row r="985" ht="9.9499999999999993" customHeight="1" x14ac:dyDescent="0.25"/>
    <row r="986" ht="9.9499999999999993" customHeight="1" x14ac:dyDescent="0.25"/>
    <row r="987" ht="9.9499999999999993" customHeight="1" x14ac:dyDescent="0.25"/>
    <row r="988" ht="9.9499999999999993" customHeight="1" x14ac:dyDescent="0.25"/>
    <row r="989" ht="9.9499999999999993" customHeight="1" x14ac:dyDescent="0.25"/>
    <row r="990" ht="9.9499999999999993" customHeight="1" x14ac:dyDescent="0.25"/>
    <row r="991" ht="9.9499999999999993" customHeight="1" x14ac:dyDescent="0.25"/>
    <row r="992" ht="9.9499999999999993" customHeight="1" x14ac:dyDescent="0.25"/>
    <row r="993" ht="9.9499999999999993" customHeight="1" x14ac:dyDescent="0.25"/>
    <row r="994" ht="9.9499999999999993" customHeight="1" x14ac:dyDescent="0.25"/>
    <row r="995" ht="9.9499999999999993" customHeight="1" x14ac:dyDescent="0.25"/>
    <row r="996" ht="9.9499999999999993" customHeight="1" x14ac:dyDescent="0.25"/>
    <row r="997" ht="9.9499999999999993" customHeight="1" x14ac:dyDescent="0.25"/>
    <row r="998" ht="9.9499999999999993" customHeight="1" x14ac:dyDescent="0.25"/>
    <row r="999" ht="9.9499999999999993" customHeight="1" x14ac:dyDescent="0.25"/>
    <row r="1000" ht="9.9499999999999993" customHeight="1" x14ac:dyDescent="0.25"/>
    <row r="1001" ht="9.9499999999999993" customHeight="1" x14ac:dyDescent="0.25"/>
    <row r="1002" ht="9.9499999999999993" customHeight="1" x14ac:dyDescent="0.25"/>
    <row r="1003" ht="9.9499999999999993" customHeight="1" x14ac:dyDescent="0.25"/>
    <row r="1004" ht="9.9499999999999993" customHeight="1" x14ac:dyDescent="0.25"/>
    <row r="1005" ht="9.9499999999999993" customHeight="1" x14ac:dyDescent="0.25"/>
    <row r="1006" ht="9.9499999999999993" customHeight="1" x14ac:dyDescent="0.25"/>
    <row r="1007" ht="9.9499999999999993" customHeight="1" x14ac:dyDescent="0.25"/>
    <row r="1008" ht="9.9499999999999993" customHeight="1" x14ac:dyDescent="0.25"/>
    <row r="1009" ht="9.9499999999999993" customHeight="1" x14ac:dyDescent="0.25"/>
    <row r="1010" ht="9.9499999999999993" customHeight="1" x14ac:dyDescent="0.25"/>
    <row r="1011" ht="9.9499999999999993" customHeight="1" x14ac:dyDescent="0.25"/>
    <row r="1012" ht="9.9499999999999993" customHeight="1" x14ac:dyDescent="0.25"/>
    <row r="1013" ht="9.9499999999999993" customHeight="1" x14ac:dyDescent="0.25"/>
    <row r="1014" ht="9.9499999999999993" customHeight="1" x14ac:dyDescent="0.25"/>
    <row r="1015" ht="9.9499999999999993" customHeight="1" x14ac:dyDescent="0.25"/>
    <row r="1016" ht="9.9499999999999993" customHeight="1" x14ac:dyDescent="0.25"/>
    <row r="1017" ht="9.9499999999999993" customHeight="1" x14ac:dyDescent="0.25"/>
    <row r="1018" ht="9.9499999999999993" customHeight="1" x14ac:dyDescent="0.25"/>
    <row r="1019" ht="9.9499999999999993" customHeight="1" x14ac:dyDescent="0.25"/>
    <row r="1020" ht="9.9499999999999993" customHeight="1" x14ac:dyDescent="0.25"/>
    <row r="1021" ht="9.9499999999999993" customHeight="1" x14ac:dyDescent="0.25"/>
    <row r="1022" ht="9.9499999999999993" customHeight="1" x14ac:dyDescent="0.25"/>
    <row r="1023" ht="9.9499999999999993" customHeight="1" x14ac:dyDescent="0.25"/>
    <row r="1024" ht="9.9499999999999993" customHeight="1" x14ac:dyDescent="0.25"/>
    <row r="1025" ht="9.9499999999999993" customHeight="1" x14ac:dyDescent="0.25"/>
    <row r="1026" ht="9.9499999999999993" customHeight="1" x14ac:dyDescent="0.25"/>
    <row r="1027" ht="9.9499999999999993" customHeight="1" x14ac:dyDescent="0.25"/>
    <row r="1028" ht="9.9499999999999993" customHeight="1" x14ac:dyDescent="0.25"/>
    <row r="1029" ht="9.9499999999999993" customHeight="1" x14ac:dyDescent="0.25"/>
    <row r="1030" ht="9.9499999999999993" customHeight="1" x14ac:dyDescent="0.25"/>
    <row r="1031" ht="9.9499999999999993" customHeight="1" x14ac:dyDescent="0.25"/>
    <row r="1032" ht="9.9499999999999993" customHeight="1" x14ac:dyDescent="0.25"/>
    <row r="1033" ht="9.9499999999999993" customHeight="1" x14ac:dyDescent="0.25"/>
    <row r="1034" ht="9.9499999999999993" customHeight="1" x14ac:dyDescent="0.25"/>
    <row r="1035" ht="9.9499999999999993" customHeight="1" x14ac:dyDescent="0.25"/>
    <row r="1036" ht="9.9499999999999993" customHeight="1" x14ac:dyDescent="0.25"/>
    <row r="1037" ht="9.9499999999999993" customHeight="1" x14ac:dyDescent="0.25"/>
    <row r="1038" ht="9.9499999999999993" customHeight="1" x14ac:dyDescent="0.25"/>
    <row r="1039" ht="9.9499999999999993" customHeight="1" x14ac:dyDescent="0.25"/>
    <row r="1040" ht="9.9499999999999993" customHeight="1" x14ac:dyDescent="0.25"/>
    <row r="1041" ht="9.9499999999999993" customHeight="1" x14ac:dyDescent="0.25"/>
    <row r="1042" ht="9.9499999999999993" customHeight="1" x14ac:dyDescent="0.25"/>
    <row r="1043" ht="9.9499999999999993" customHeight="1" x14ac:dyDescent="0.25"/>
    <row r="1044" ht="9.9499999999999993" customHeight="1" x14ac:dyDescent="0.25"/>
    <row r="1045" ht="9.9499999999999993" customHeight="1" x14ac:dyDescent="0.25"/>
    <row r="1046" ht="9.9499999999999993" customHeight="1" x14ac:dyDescent="0.25"/>
    <row r="1047" ht="9.9499999999999993" customHeight="1" x14ac:dyDescent="0.25"/>
    <row r="1048" ht="9.9499999999999993" customHeight="1" x14ac:dyDescent="0.25"/>
    <row r="1049" ht="9.9499999999999993" customHeight="1" x14ac:dyDescent="0.25"/>
    <row r="1050" ht="9.9499999999999993" customHeight="1" x14ac:dyDescent="0.25"/>
    <row r="1051" ht="9.9499999999999993" customHeight="1" x14ac:dyDescent="0.25"/>
    <row r="1052" ht="9.9499999999999993" customHeight="1" x14ac:dyDescent="0.25"/>
    <row r="1053" ht="9.9499999999999993" customHeight="1" x14ac:dyDescent="0.25"/>
    <row r="1054" ht="9.9499999999999993" customHeight="1" x14ac:dyDescent="0.25"/>
    <row r="1055" ht="9.9499999999999993" customHeight="1" x14ac:dyDescent="0.25"/>
    <row r="1056" ht="9.9499999999999993" customHeight="1" x14ac:dyDescent="0.25"/>
    <row r="1057" ht="9.9499999999999993" customHeight="1" x14ac:dyDescent="0.25"/>
    <row r="1058" ht="9.9499999999999993" customHeight="1" x14ac:dyDescent="0.25"/>
    <row r="1059" ht="9.9499999999999993" customHeight="1" x14ac:dyDescent="0.25"/>
    <row r="1060" ht="9.9499999999999993" customHeight="1" x14ac:dyDescent="0.25"/>
    <row r="1061" ht="9.9499999999999993" customHeight="1" x14ac:dyDescent="0.25"/>
    <row r="1062" ht="9.9499999999999993" customHeight="1" x14ac:dyDescent="0.25"/>
    <row r="1063" ht="9.9499999999999993" customHeight="1" x14ac:dyDescent="0.25"/>
    <row r="1064" ht="9.9499999999999993" customHeight="1" x14ac:dyDescent="0.25"/>
    <row r="1065" ht="9.9499999999999993" customHeight="1" x14ac:dyDescent="0.25"/>
    <row r="1066" ht="9.9499999999999993" customHeight="1" x14ac:dyDescent="0.25"/>
    <row r="1067" ht="9.9499999999999993" customHeight="1" x14ac:dyDescent="0.25"/>
  </sheetData>
  <sheetProtection algorithmName="SHA-512" hashValue="nQJDefN2YQui8l8kVrFCyxl1hOgwAS0W3N3RiHF971dZ0W+wcg0SODCDZZplUt1W78aSd09rveJlQG1NbleiHw==" saltValue="n0gE1qrPeYZ3t2el1qF4EA==" spinCount="100000" sheet="1" objects="1" scenarios="1"/>
  <mergeCells count="505">
    <mergeCell ref="M75:R75"/>
    <mergeCell ref="M116:R116"/>
    <mergeCell ref="M157:R157"/>
    <mergeCell ref="M198:R198"/>
    <mergeCell ref="M239:R239"/>
    <mergeCell ref="M280:R280"/>
    <mergeCell ref="M321:R321"/>
    <mergeCell ref="M362:R362"/>
    <mergeCell ref="M403:R403"/>
    <mergeCell ref="M113:R113"/>
    <mergeCell ref="M154:R154"/>
    <mergeCell ref="M195:R195"/>
    <mergeCell ref="B316:I316"/>
    <mergeCell ref="B318:I318"/>
    <mergeCell ref="D321:F321"/>
    <mergeCell ref="D339:J339"/>
    <mergeCell ref="D340:J340"/>
    <mergeCell ref="D341:J341"/>
    <mergeCell ref="B327:H327"/>
    <mergeCell ref="B328:H328"/>
    <mergeCell ref="AM236:AM237"/>
    <mergeCell ref="S236:X236"/>
    <mergeCell ref="Y236:AD236"/>
    <mergeCell ref="AF236:AH236"/>
    <mergeCell ref="M237:N237"/>
    <mergeCell ref="O237:P237"/>
    <mergeCell ref="Q237:R237"/>
    <mergeCell ref="S237:T237"/>
    <mergeCell ref="U237:V237"/>
    <mergeCell ref="W237:X237"/>
    <mergeCell ref="Y237:Z237"/>
    <mergeCell ref="AA237:AB237"/>
    <mergeCell ref="AC237:AD237"/>
    <mergeCell ref="D266:J266"/>
    <mergeCell ref="D267:J267"/>
    <mergeCell ref="D268:J268"/>
    <mergeCell ref="AO236:AO237"/>
    <mergeCell ref="AM277:AM278"/>
    <mergeCell ref="AO277:AO278"/>
    <mergeCell ref="AM318:AM319"/>
    <mergeCell ref="AO318:AO319"/>
    <mergeCell ref="AM359:AM360"/>
    <mergeCell ref="AO359:AO360"/>
    <mergeCell ref="B330:H330"/>
    <mergeCell ref="B331:H331"/>
    <mergeCell ref="B332:H332"/>
    <mergeCell ref="B333:H333"/>
    <mergeCell ref="B334:H334"/>
    <mergeCell ref="B335:H335"/>
    <mergeCell ref="B336:H336"/>
    <mergeCell ref="D342:J342"/>
    <mergeCell ref="D346:J346"/>
    <mergeCell ref="D347:J347"/>
    <mergeCell ref="D349:J349"/>
    <mergeCell ref="D300:J300"/>
    <mergeCell ref="D301:J301"/>
    <mergeCell ref="D305:J305"/>
    <mergeCell ref="H314:I315"/>
    <mergeCell ref="D280:F280"/>
    <mergeCell ref="M236:R236"/>
    <mergeCell ref="AM400:AM401"/>
    <mergeCell ref="AO400:AO401"/>
    <mergeCell ref="AF439:AG439"/>
    <mergeCell ref="B285:H285"/>
    <mergeCell ref="B326:H326"/>
    <mergeCell ref="B367:H367"/>
    <mergeCell ref="B408:H408"/>
    <mergeCell ref="B289:H289"/>
    <mergeCell ref="B290:H290"/>
    <mergeCell ref="B291:H291"/>
    <mergeCell ref="B292:H292"/>
    <mergeCell ref="B293:H293"/>
    <mergeCell ref="B294:H294"/>
    <mergeCell ref="B295:H295"/>
    <mergeCell ref="D306:J306"/>
    <mergeCell ref="D307:J307"/>
    <mergeCell ref="M436:N436"/>
    <mergeCell ref="M437:N437"/>
    <mergeCell ref="O436:P436"/>
    <mergeCell ref="O437:P437"/>
    <mergeCell ref="Q436:R436"/>
    <mergeCell ref="Q437:R437"/>
    <mergeCell ref="S436:T436"/>
    <mergeCell ref="S437:T437"/>
    <mergeCell ref="U436:V436"/>
    <mergeCell ref="U437:V437"/>
    <mergeCell ref="AM21:AM22"/>
    <mergeCell ref="AO21:AO22"/>
    <mergeCell ref="AM72:AM73"/>
    <mergeCell ref="AO72:AO73"/>
    <mergeCell ref="AM113:AM114"/>
    <mergeCell ref="AO113:AO114"/>
    <mergeCell ref="AM154:AM155"/>
    <mergeCell ref="AO154:AO155"/>
    <mergeCell ref="AM195:AM196"/>
    <mergeCell ref="AO195:AO196"/>
    <mergeCell ref="Y430:Z430"/>
    <mergeCell ref="Y431:Z431"/>
    <mergeCell ref="Y432:Z432"/>
    <mergeCell ref="Y433:Z433"/>
    <mergeCell ref="AA430:AB430"/>
    <mergeCell ref="AA431:AB431"/>
    <mergeCell ref="AA432:AB432"/>
    <mergeCell ref="AA433:AB433"/>
    <mergeCell ref="AC430:AD430"/>
    <mergeCell ref="AC431:AD431"/>
    <mergeCell ref="AC432:AD432"/>
    <mergeCell ref="AC433:AD433"/>
    <mergeCell ref="D390:J390"/>
    <mergeCell ref="D391:J391"/>
    <mergeCell ref="D382:J382"/>
    <mergeCell ref="D383:J383"/>
    <mergeCell ref="D385:J385"/>
    <mergeCell ref="B357:I357"/>
    <mergeCell ref="B359:I359"/>
    <mergeCell ref="D362:F362"/>
    <mergeCell ref="B368:H368"/>
    <mergeCell ref="B369:H369"/>
    <mergeCell ref="B370:H370"/>
    <mergeCell ref="B371:H371"/>
    <mergeCell ref="B372:H372"/>
    <mergeCell ref="B373:H373"/>
    <mergeCell ref="B374:H374"/>
    <mergeCell ref="B375:H375"/>
    <mergeCell ref="B376:H376"/>
    <mergeCell ref="B377:H377"/>
    <mergeCell ref="D380:J380"/>
    <mergeCell ref="D381:J381"/>
    <mergeCell ref="D387:J387"/>
    <mergeCell ref="D388:J388"/>
    <mergeCell ref="D389:J389"/>
    <mergeCell ref="B234:I234"/>
    <mergeCell ref="B236:I236"/>
    <mergeCell ref="D239:F239"/>
    <mergeCell ref="D264:J264"/>
    <mergeCell ref="D265:J265"/>
    <mergeCell ref="D257:J257"/>
    <mergeCell ref="D258:J258"/>
    <mergeCell ref="B245:H245"/>
    <mergeCell ref="B246:H246"/>
    <mergeCell ref="B247:H247"/>
    <mergeCell ref="B248:H248"/>
    <mergeCell ref="B249:H249"/>
    <mergeCell ref="B250:H250"/>
    <mergeCell ref="B251:H251"/>
    <mergeCell ref="B252:H252"/>
    <mergeCell ref="B253:H253"/>
    <mergeCell ref="B254:H254"/>
    <mergeCell ref="D259:J259"/>
    <mergeCell ref="D260:J260"/>
    <mergeCell ref="B244:H244"/>
    <mergeCell ref="B237:I237"/>
    <mergeCell ref="B207:H207"/>
    <mergeCell ref="B208:H208"/>
    <mergeCell ref="B209:H209"/>
    <mergeCell ref="B210:H210"/>
    <mergeCell ref="B211:H211"/>
    <mergeCell ref="B212:H212"/>
    <mergeCell ref="B213:H213"/>
    <mergeCell ref="D216:J216"/>
    <mergeCell ref="D232:E233"/>
    <mergeCell ref="H232:I233"/>
    <mergeCell ref="D217:J217"/>
    <mergeCell ref="D218:J218"/>
    <mergeCell ref="D219:J219"/>
    <mergeCell ref="D223:J223"/>
    <mergeCell ref="D224:J224"/>
    <mergeCell ref="D225:J225"/>
    <mergeCell ref="D226:J226"/>
    <mergeCell ref="D227:J227"/>
    <mergeCell ref="D229:F229"/>
    <mergeCell ref="D183:J183"/>
    <mergeCell ref="D184:J184"/>
    <mergeCell ref="D185:J185"/>
    <mergeCell ref="D186:J186"/>
    <mergeCell ref="B195:I195"/>
    <mergeCell ref="D198:F198"/>
    <mergeCell ref="B204:H204"/>
    <mergeCell ref="B205:H205"/>
    <mergeCell ref="B206:H206"/>
    <mergeCell ref="D188:F188"/>
    <mergeCell ref="D191:E192"/>
    <mergeCell ref="H191:I192"/>
    <mergeCell ref="B193:I193"/>
    <mergeCell ref="B203:H203"/>
    <mergeCell ref="D157:F157"/>
    <mergeCell ref="B163:H163"/>
    <mergeCell ref="B164:H164"/>
    <mergeCell ref="B165:H165"/>
    <mergeCell ref="B166:H166"/>
    <mergeCell ref="B167:H167"/>
    <mergeCell ref="B168:H168"/>
    <mergeCell ref="D180:J180"/>
    <mergeCell ref="D182:J182"/>
    <mergeCell ref="B169:H169"/>
    <mergeCell ref="B170:H170"/>
    <mergeCell ref="B171:H171"/>
    <mergeCell ref="B172:H172"/>
    <mergeCell ref="D175:J175"/>
    <mergeCell ref="D176:J176"/>
    <mergeCell ref="D177:J177"/>
    <mergeCell ref="D178:J178"/>
    <mergeCell ref="B162:H162"/>
    <mergeCell ref="D116:F116"/>
    <mergeCell ref="D136:J136"/>
    <mergeCell ref="D137:J137"/>
    <mergeCell ref="B122:H122"/>
    <mergeCell ref="B123:H123"/>
    <mergeCell ref="B124:H124"/>
    <mergeCell ref="B125:H125"/>
    <mergeCell ref="B126:H126"/>
    <mergeCell ref="B127:H127"/>
    <mergeCell ref="B128:H128"/>
    <mergeCell ref="B129:H129"/>
    <mergeCell ref="B130:H130"/>
    <mergeCell ref="B131:H131"/>
    <mergeCell ref="D134:J134"/>
    <mergeCell ref="D135:J135"/>
    <mergeCell ref="B121:H121"/>
    <mergeCell ref="B86:H86"/>
    <mergeCell ref="B87:H87"/>
    <mergeCell ref="B88:H88"/>
    <mergeCell ref="D103:J103"/>
    <mergeCell ref="D104:J104"/>
    <mergeCell ref="D106:F106"/>
    <mergeCell ref="D109:E110"/>
    <mergeCell ref="H109:I110"/>
    <mergeCell ref="B111:I111"/>
    <mergeCell ref="B89:H89"/>
    <mergeCell ref="B90:H90"/>
    <mergeCell ref="D93:J93"/>
    <mergeCell ref="D94:J94"/>
    <mergeCell ref="D95:J95"/>
    <mergeCell ref="D96:J96"/>
    <mergeCell ref="D100:J100"/>
    <mergeCell ref="D101:J101"/>
    <mergeCell ref="D102:J102"/>
    <mergeCell ref="H68:I69"/>
    <mergeCell ref="B70:I70"/>
    <mergeCell ref="B72:I72"/>
    <mergeCell ref="D75:F75"/>
    <mergeCell ref="B81:H81"/>
    <mergeCell ref="B82:H82"/>
    <mergeCell ref="B83:H83"/>
    <mergeCell ref="B84:H84"/>
    <mergeCell ref="B85:H85"/>
    <mergeCell ref="B80:H80"/>
    <mergeCell ref="D14:F14"/>
    <mergeCell ref="B19:I19"/>
    <mergeCell ref="D9:J9"/>
    <mergeCell ref="D10:J10"/>
    <mergeCell ref="D12:J12"/>
    <mergeCell ref="D24:F24"/>
    <mergeCell ref="D52:J52"/>
    <mergeCell ref="D53:J53"/>
    <mergeCell ref="B4:J4"/>
    <mergeCell ref="D8:J8"/>
    <mergeCell ref="B21:I21"/>
    <mergeCell ref="B22:I22"/>
    <mergeCell ref="H17:I18"/>
    <mergeCell ref="D17:E18"/>
    <mergeCell ref="D11:J11"/>
    <mergeCell ref="B49:J49"/>
    <mergeCell ref="B29:H29"/>
    <mergeCell ref="B43:H43"/>
    <mergeCell ref="B44:H44"/>
    <mergeCell ref="B45:H45"/>
    <mergeCell ref="B42:H42"/>
    <mergeCell ref="D60:J60"/>
    <mergeCell ref="D61:J61"/>
    <mergeCell ref="D62:J62"/>
    <mergeCell ref="M429:R429"/>
    <mergeCell ref="S429:X429"/>
    <mergeCell ref="Y429:AD429"/>
    <mergeCell ref="M22:N22"/>
    <mergeCell ref="O22:P22"/>
    <mergeCell ref="Q22:R22"/>
    <mergeCell ref="S22:T22"/>
    <mergeCell ref="U22:V22"/>
    <mergeCell ref="W22:X22"/>
    <mergeCell ref="Y22:Z22"/>
    <mergeCell ref="AA22:AB22"/>
    <mergeCell ref="AC22:AD22"/>
    <mergeCell ref="B37:H37"/>
    <mergeCell ref="B38:H38"/>
    <mergeCell ref="B39:H39"/>
    <mergeCell ref="D59:J59"/>
    <mergeCell ref="D63:J63"/>
    <mergeCell ref="D65:F65"/>
    <mergeCell ref="D68:E69"/>
    <mergeCell ref="D54:J54"/>
    <mergeCell ref="D55:J55"/>
    <mergeCell ref="M430:N430"/>
    <mergeCell ref="M431:N431"/>
    <mergeCell ref="M432:N432"/>
    <mergeCell ref="M433:N433"/>
    <mergeCell ref="O430:P430"/>
    <mergeCell ref="O431:P431"/>
    <mergeCell ref="O432:P432"/>
    <mergeCell ref="O433:P433"/>
    <mergeCell ref="Q430:R430"/>
    <mergeCell ref="Q431:R431"/>
    <mergeCell ref="Q432:R432"/>
    <mergeCell ref="Q433:R433"/>
    <mergeCell ref="S430:T430"/>
    <mergeCell ref="S431:T431"/>
    <mergeCell ref="S432:T432"/>
    <mergeCell ref="S433:T433"/>
    <mergeCell ref="U430:V430"/>
    <mergeCell ref="U431:V431"/>
    <mergeCell ref="U432:V432"/>
    <mergeCell ref="U433:V433"/>
    <mergeCell ref="W430:X430"/>
    <mergeCell ref="W431:X431"/>
    <mergeCell ref="W432:X432"/>
    <mergeCell ref="W433:X433"/>
    <mergeCell ref="AF21:AH21"/>
    <mergeCell ref="B30:H30"/>
    <mergeCell ref="B31:H31"/>
    <mergeCell ref="B32:H32"/>
    <mergeCell ref="B33:H33"/>
    <mergeCell ref="B34:H34"/>
    <mergeCell ref="B35:H35"/>
    <mergeCell ref="B36:H36"/>
    <mergeCell ref="Y21:AD21"/>
    <mergeCell ref="M21:R21"/>
    <mergeCell ref="S21:X21"/>
    <mergeCell ref="M24:R24"/>
    <mergeCell ref="M72:R72"/>
    <mergeCell ref="S72:X72"/>
    <mergeCell ref="Y72:AD72"/>
    <mergeCell ref="AF72:AH72"/>
    <mergeCell ref="B73:I73"/>
    <mergeCell ref="M73:N73"/>
    <mergeCell ref="O73:P73"/>
    <mergeCell ref="Q73:R73"/>
    <mergeCell ref="S73:T73"/>
    <mergeCell ref="U73:V73"/>
    <mergeCell ref="W73:X73"/>
    <mergeCell ref="Y73:Z73"/>
    <mergeCell ref="AA73:AB73"/>
    <mergeCell ref="AC73:AD73"/>
    <mergeCell ref="S113:X113"/>
    <mergeCell ref="Y113:AD113"/>
    <mergeCell ref="AF113:AH113"/>
    <mergeCell ref="B114:I114"/>
    <mergeCell ref="M114:N114"/>
    <mergeCell ref="O114:P114"/>
    <mergeCell ref="Q114:R114"/>
    <mergeCell ref="S114:T114"/>
    <mergeCell ref="U114:V114"/>
    <mergeCell ref="W114:X114"/>
    <mergeCell ref="Y114:Z114"/>
    <mergeCell ref="AA114:AB114"/>
    <mergeCell ref="AC114:AD114"/>
    <mergeCell ref="B113:I113"/>
    <mergeCell ref="D141:J141"/>
    <mergeCell ref="D142:J142"/>
    <mergeCell ref="D143:J143"/>
    <mergeCell ref="D144:J144"/>
    <mergeCell ref="D145:J145"/>
    <mergeCell ref="D147:F147"/>
    <mergeCell ref="D150:E151"/>
    <mergeCell ref="H150:I151"/>
    <mergeCell ref="B152:I152"/>
    <mergeCell ref="S154:X154"/>
    <mergeCell ref="Y154:AD154"/>
    <mergeCell ref="AF154:AH154"/>
    <mergeCell ref="B155:I155"/>
    <mergeCell ref="M155:N155"/>
    <mergeCell ref="O155:P155"/>
    <mergeCell ref="Q155:R155"/>
    <mergeCell ref="S155:T155"/>
    <mergeCell ref="U155:V155"/>
    <mergeCell ref="W155:X155"/>
    <mergeCell ref="Y155:Z155"/>
    <mergeCell ref="AA155:AB155"/>
    <mergeCell ref="AC155:AD155"/>
    <mergeCell ref="B154:I154"/>
    <mergeCell ref="S195:X195"/>
    <mergeCell ref="Y195:AD195"/>
    <mergeCell ref="AF195:AH195"/>
    <mergeCell ref="B196:I196"/>
    <mergeCell ref="M196:N196"/>
    <mergeCell ref="O196:P196"/>
    <mergeCell ref="Q196:R196"/>
    <mergeCell ref="S196:T196"/>
    <mergeCell ref="U196:V196"/>
    <mergeCell ref="W196:X196"/>
    <mergeCell ref="Y196:Z196"/>
    <mergeCell ref="AA196:AB196"/>
    <mergeCell ref="AC196:AD196"/>
    <mergeCell ref="D270:F270"/>
    <mergeCell ref="D273:E274"/>
    <mergeCell ref="H273:I274"/>
    <mergeCell ref="B275:I275"/>
    <mergeCell ref="B277:I277"/>
    <mergeCell ref="M277:R277"/>
    <mergeCell ref="AA319:AB319"/>
    <mergeCell ref="AC319:AD319"/>
    <mergeCell ref="S277:X277"/>
    <mergeCell ref="Y277:AD277"/>
    <mergeCell ref="B286:H286"/>
    <mergeCell ref="B287:H287"/>
    <mergeCell ref="B288:H288"/>
    <mergeCell ref="D311:F311"/>
    <mergeCell ref="D314:E315"/>
    <mergeCell ref="D308:J308"/>
    <mergeCell ref="D309:J309"/>
    <mergeCell ref="D298:J298"/>
    <mergeCell ref="D299:J299"/>
    <mergeCell ref="M318:R318"/>
    <mergeCell ref="B319:I319"/>
    <mergeCell ref="M319:N319"/>
    <mergeCell ref="O319:P319"/>
    <mergeCell ref="Q319:R319"/>
    <mergeCell ref="AF277:AH277"/>
    <mergeCell ref="B278:I278"/>
    <mergeCell ref="M278:N278"/>
    <mergeCell ref="O278:P278"/>
    <mergeCell ref="Q278:R278"/>
    <mergeCell ref="S278:T278"/>
    <mergeCell ref="U278:V278"/>
    <mergeCell ref="W278:X278"/>
    <mergeCell ref="Y278:Z278"/>
    <mergeCell ref="AA278:AB278"/>
    <mergeCell ref="AC278:AD278"/>
    <mergeCell ref="B329:H329"/>
    <mergeCell ref="D355:E356"/>
    <mergeCell ref="H355:I356"/>
    <mergeCell ref="D348:J348"/>
    <mergeCell ref="D350:J350"/>
    <mergeCell ref="D352:F352"/>
    <mergeCell ref="B360:I360"/>
    <mergeCell ref="M360:N360"/>
    <mergeCell ref="O360:P360"/>
    <mergeCell ref="M359:R359"/>
    <mergeCell ref="Q360:R360"/>
    <mergeCell ref="D393:F393"/>
    <mergeCell ref="D396:E397"/>
    <mergeCell ref="H396:I397"/>
    <mergeCell ref="B398:I398"/>
    <mergeCell ref="B400:I400"/>
    <mergeCell ref="M400:R400"/>
    <mergeCell ref="S400:X400"/>
    <mergeCell ref="Y400:AD400"/>
    <mergeCell ref="AF429:AG429"/>
    <mergeCell ref="D426:J426"/>
    <mergeCell ref="O401:P401"/>
    <mergeCell ref="Q401:R401"/>
    <mergeCell ref="S401:T401"/>
    <mergeCell ref="U401:V401"/>
    <mergeCell ref="W401:X401"/>
    <mergeCell ref="Y401:Z401"/>
    <mergeCell ref="AA401:AB401"/>
    <mergeCell ref="M40:O40"/>
    <mergeCell ref="M44:O44"/>
    <mergeCell ref="P44:R44"/>
    <mergeCell ref="AF434:AG434"/>
    <mergeCell ref="AC401:AD401"/>
    <mergeCell ref="B417:H417"/>
    <mergeCell ref="B418:H418"/>
    <mergeCell ref="D421:J421"/>
    <mergeCell ref="D422:J422"/>
    <mergeCell ref="D423:J423"/>
    <mergeCell ref="D424:J424"/>
    <mergeCell ref="D403:F403"/>
    <mergeCell ref="B409:H409"/>
    <mergeCell ref="B410:H410"/>
    <mergeCell ref="B411:H411"/>
    <mergeCell ref="B412:H412"/>
    <mergeCell ref="B413:H413"/>
    <mergeCell ref="B414:H414"/>
    <mergeCell ref="B415:H415"/>
    <mergeCell ref="B416:H416"/>
    <mergeCell ref="B401:I401"/>
    <mergeCell ref="M401:N401"/>
    <mergeCell ref="M49:Y49"/>
    <mergeCell ref="AF400:AH400"/>
    <mergeCell ref="AJ400:AK400"/>
    <mergeCell ref="AJ21:AK21"/>
    <mergeCell ref="AJ72:AK72"/>
    <mergeCell ref="AJ113:AK113"/>
    <mergeCell ref="AJ154:AK154"/>
    <mergeCell ref="AJ195:AK195"/>
    <mergeCell ref="AJ236:AK236"/>
    <mergeCell ref="AJ277:AK277"/>
    <mergeCell ref="AJ318:AK318"/>
    <mergeCell ref="AJ359:AK359"/>
    <mergeCell ref="S359:X359"/>
    <mergeCell ref="Y359:AD359"/>
    <mergeCell ref="AF359:AH359"/>
    <mergeCell ref="AC360:AD360"/>
    <mergeCell ref="S318:X318"/>
    <mergeCell ref="Y318:AD318"/>
    <mergeCell ref="AF318:AH318"/>
    <mergeCell ref="S319:T319"/>
    <mergeCell ref="U319:V319"/>
    <mergeCell ref="W319:X319"/>
    <mergeCell ref="Y319:Z319"/>
    <mergeCell ref="S360:T360"/>
    <mergeCell ref="U360:V360"/>
    <mergeCell ref="W360:X360"/>
    <mergeCell ref="Y360:Z360"/>
    <mergeCell ref="AA360:AB360"/>
  </mergeCells>
  <dataValidations count="9">
    <dataValidation type="list" allowBlank="1" showInputMessage="1" showErrorMessage="1" sqref="J21:J22 J195:J196 J318:J319 J72:J73 J277:J278 J359:J360 J113:J114 J236:J237 J154:J155 J400:J401" xr:uid="{00000000-0002-0000-0600-000000000000}">
      <formula1>Entscheid</formula1>
    </dataValidation>
    <dataValidation type="list" allowBlank="1" showInputMessage="1" showErrorMessage="1" sqref="B25:B27 B322:B324 B240:B242 B76:B78 B98 B199:B201 B363:B365 B281:B283 B158:B160 B303 B117:B119 B404:B406" xr:uid="{00000000-0002-0000-0600-000001000000}">
      <formula1>Projektrollen</formula1>
    </dataValidation>
    <dataValidation type="decimal" allowBlank="1" showInputMessage="1" showErrorMessage="1" error="Nur Werte von 0% bis 100% zugelassen!" sqref="H303 H98" xr:uid="{00000000-0002-0000-0600-000002000000}">
      <formula1>0</formula1>
      <formula2>1</formula2>
    </dataValidation>
    <dataValidation type="list" allowBlank="1" showInputMessage="1" showErrorMessage="1" sqref="D11:J11 D62:J62 D349:J349 D103:J103 D144:J144 D185:J185 D226:J226 D267:J267 D308:J308 D390:J390" xr:uid="{00000000-0002-0000-0600-000003000000}">
      <formula1>Projektarten</formula1>
    </dataValidation>
    <dataValidation type="whole" operator="greaterThan" allowBlank="1" showInputMessage="1" showErrorMessage="1" error="Please enter an integer greater than 0!" prompt="Please enter the total number of person-days planned for the project (not including your own workload)! " sqref="F17 F68 F109 F150 F191 F232 F273 F314 F355 F396" xr:uid="{00000000-0002-0000-0600-000004000000}">
      <formula1>0</formula1>
    </dataValidation>
    <dataValidation type="whole" operator="greaterThan" allowBlank="1" showInputMessage="1" showErrorMessage="1" error="Please enter an integer greater than 0!" prompt="Please enter the number of person-days performed for the project up to the date of the submission of the certification application (not including your own workload)!" sqref="F18 F69 F110 F151 F192 F233 F274 F315 F356 F397" xr:uid="{00000000-0002-0000-0600-000005000000}">
      <formula1>0</formula1>
    </dataValidation>
    <dataValidation type="whole" allowBlank="1" showInputMessage="1" showErrorMessage="1" error="Please enter a value from 1 to 4!" sqref="J30:J39 J81:J90 J122:J131 J163:J172 J204:J213 J245:J254 J286:J295 J327:J336 J368:J377 J409:J418" xr:uid="{00000000-0002-0000-0600-000007000000}">
      <formula1>1</formula1>
      <formula2>4</formula2>
    </dataValidation>
    <dataValidation type="whole" operator="greaterThan" allowBlank="1" showInputMessage="1" showErrorMessage="1" error="Please enter an integer greater than 0!" promptTitle="Cash-out" prompt="Cash-out means everything that is paid through invoices. If external personnel has already been factored into the person-days, then this may not continue to be factored in. The respective in-house corporate cash-out must be specified." sqref="J17 J68 J396 J109 J150 J191 J232 J273 J314 J355" xr:uid="{0E6A5133-5DA1-41A8-A907-D60A5C44C58A}">
      <formula1>0</formula1>
    </dataValidation>
    <dataValidation type="whole" operator="greaterThan" allowBlank="1" showInputMessage="1" showErrorMessage="1" error="Please enter an integer greater than 0!" sqref="J18:J19 H25:H27 J69:J70 H76:H78 J110:J111 H117:H119 J151:J152 H158:H160 J192:J193 H199:H201 J233:J234 H240:H242 J274:J275 H281:H283 J315:J316 H322:H324 J356:J357 H363:H365 J397:J398 H404:H406" xr:uid="{2D594F6B-AF0D-4185-9054-4CFD81BE1C7B}">
      <formula1>0</formula1>
    </dataValidation>
  </dataValidations>
  <printOptions horizontalCentered="1"/>
  <pageMargins left="0.39370078740157483" right="0.39370078740157483" top="1.5748031496062993" bottom="0.59055118110236227" header="0.39370078740157483" footer="0.31496062992125984"/>
  <pageSetup paperSize="9" scale="95" fitToHeight="0" orientation="portrait" r:id="rId1"/>
  <headerFooter>
    <oddHeader>&amp;L&amp;"Verdana,Standard"&amp;9&amp;G&amp;C&amp;"Verdana,Fett"&amp;12
IPMA Level A, B and C
Certification application
Experience in project management&amp;R&amp;G</oddHeader>
    <oddFooter>&amp;L&amp;"Verdana,Standard"&amp;9© VZPM&amp;C&amp;"Verdana,Standard"&amp;9&amp;F&amp;R&amp;"Verdana,Standard"&amp;9&amp;A page &amp;P/&amp;N</oddFooter>
  </headerFooter>
  <ignoredErrors>
    <ignoredError sqref="J15" unlockedFormula="1"/>
  </ignoredErrors>
  <legacyDrawingHF r:id="rId2"/>
  <extLst>
    <ext xmlns:x14="http://schemas.microsoft.com/office/spreadsheetml/2009/9/main" uri="{CCE6A557-97BC-4b89-ADB6-D9C93CAAB3DF}">
      <x14:dataValidations xmlns:xm="http://schemas.microsoft.com/office/excel/2006/main" count="3">
        <x14:dataValidation type="date" allowBlank="1" showInputMessage="1" showErrorMessage="1" error="Datum liegt ausserhalb der Rezertifizierungsperiode!" xr:uid="{00000000-0002-0000-0600-000008000000}">
          <x14:formula1>
            <xm:f>Pers!$M$9</xm:f>
          </x14:formula1>
          <x14:formula2>
            <xm:f>Pers!$D$9</xm:f>
          </x14:formula2>
          <xm:sqref>F98 D98 F303 D303</xm:sqref>
        </x14:dataValidation>
        <x14:dataValidation type="date" allowBlank="1" showInputMessage="1" showErrorMessage="1" error="The date is outside of the experience period to be considered!" prompt="Only dates from the start of the experience period may be entered, see worksheet ‘Pers’!" xr:uid="{BE943C5A-49CC-407F-92C6-73EA16D8A081}">
          <x14:formula1>
            <xm:f>Pers!$D$22</xm:f>
          </x14:formula1>
          <x14:formula2>
            <xm:f>Pers!$D$23</xm:f>
          </x14:formula2>
          <xm:sqref>D25:D27 D76:D78 D117:D119 D158:D160 D199:D201 D240:D242 D281:D283 D322:D324 D363:D365 D404:D406</xm:sqref>
        </x14:dataValidation>
        <x14:dataValidation type="date" allowBlank="1" showInputMessage="1" showErrorMessage="1" error="The date is outside of the experience period to be considered!" prompt="Only dates up to the end of the experience period may be entered, see worksheet ‘Pers’!" xr:uid="{4805C586-D1BB-4B39-8809-0CF1A4A24531}">
          <x14:formula1>
            <xm:f>Pers!$D$22</xm:f>
          </x14:formula1>
          <x14:formula2>
            <xm:f>Pers!$D$23</xm:f>
          </x14:formula2>
          <xm:sqref>F25:F27 F76:F78 F117:F119 F158:F160 F199:F201 F240:F242 F281:F283 F322:F324 F363:F365 F404:F406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AS894"/>
  <sheetViews>
    <sheetView showGridLines="0" zoomScaleNormal="100" workbookViewId="0"/>
  </sheetViews>
  <sheetFormatPr baseColWidth="10" defaultColWidth="11.42578125" defaultRowHeight="11.25" x14ac:dyDescent="0.25"/>
  <cols>
    <col min="1" max="1" width="1.7109375" style="6" customWidth="1"/>
    <col min="2" max="2" width="3.7109375" style="6" customWidth="1"/>
    <col min="3" max="5" width="24.7109375" style="6" customWidth="1"/>
    <col min="6" max="6" width="9.7109375" style="6" customWidth="1"/>
    <col min="7" max="12" width="12.7109375" style="6" customWidth="1"/>
    <col min="13" max="13" width="1.7109375" style="192" customWidth="1"/>
    <col min="14" max="14" width="1.7109375" style="143" customWidth="1"/>
    <col min="15" max="19" width="6.7109375" style="32" hidden="1" customWidth="1"/>
    <col min="20" max="20" width="6.7109375" style="192" hidden="1" customWidth="1"/>
    <col min="21" max="38" width="6.7109375" style="6" hidden="1" customWidth="1"/>
    <col min="39" max="39" width="1.7109375" style="6" hidden="1" customWidth="1"/>
    <col min="40" max="41" width="8.7109375" style="6" hidden="1" customWidth="1"/>
    <col min="42" max="42" width="1.7109375" style="6" hidden="1" customWidth="1"/>
    <col min="43" max="43" width="12.7109375" style="6" hidden="1" customWidth="1"/>
    <col min="44" max="44" width="1.7109375" style="6" hidden="1" customWidth="1"/>
    <col min="45" max="45" width="11.42578125" style="6" hidden="1" customWidth="1"/>
    <col min="46" max="16384" width="11.42578125" style="6"/>
  </cols>
  <sheetData>
    <row r="1" spans="1:41" ht="9.9499999999999993" customHeight="1" x14ac:dyDescent="0.25">
      <c r="A1" s="13"/>
      <c r="B1" s="14"/>
      <c r="C1" s="14"/>
      <c r="D1" s="14"/>
      <c r="E1" s="14"/>
      <c r="F1" s="14"/>
      <c r="G1" s="14"/>
      <c r="H1" s="14"/>
      <c r="I1" s="14"/>
      <c r="J1" s="14"/>
      <c r="K1" s="14"/>
      <c r="L1" s="14"/>
      <c r="M1" s="15"/>
      <c r="N1" s="107"/>
      <c r="O1" s="171"/>
      <c r="P1" s="171"/>
      <c r="Q1" s="171"/>
      <c r="R1" s="171"/>
      <c r="S1" s="171"/>
      <c r="T1" s="171"/>
    </row>
    <row r="2" spans="1:41" ht="18" customHeight="1" x14ac:dyDescent="0.25">
      <c r="A2" s="16"/>
      <c r="B2" s="18"/>
      <c r="C2" s="264" t="s">
        <v>495</v>
      </c>
      <c r="D2" s="18"/>
      <c r="E2" s="18"/>
      <c r="F2" s="18"/>
      <c r="G2" s="18"/>
      <c r="H2" s="18"/>
      <c r="I2" s="18"/>
      <c r="J2" s="18"/>
      <c r="K2" s="18"/>
      <c r="L2" s="18"/>
      <c r="M2" s="19"/>
      <c r="N2" s="107"/>
      <c r="O2" s="172"/>
      <c r="P2" s="172"/>
      <c r="Q2" s="172"/>
      <c r="R2" s="172"/>
      <c r="S2" s="172"/>
      <c r="T2" s="208"/>
    </row>
    <row r="3" spans="1:41" ht="9.9499999999999993" customHeight="1" x14ac:dyDescent="0.25">
      <c r="A3" s="16"/>
      <c r="B3" s="18"/>
      <c r="C3" s="18"/>
      <c r="D3" s="18"/>
      <c r="E3" s="18"/>
      <c r="F3" s="18"/>
      <c r="G3" s="18"/>
      <c r="H3" s="18"/>
      <c r="I3" s="18"/>
      <c r="J3" s="18"/>
      <c r="K3" s="18"/>
      <c r="L3" s="18"/>
      <c r="M3" s="19"/>
      <c r="N3" s="107"/>
      <c r="O3" s="31"/>
      <c r="P3" s="31"/>
      <c r="Q3" s="31"/>
      <c r="R3" s="31"/>
      <c r="S3" s="31"/>
      <c r="T3" s="31"/>
    </row>
    <row r="4" spans="1:41" ht="48" customHeight="1" x14ac:dyDescent="0.25">
      <c r="A4" s="16"/>
      <c r="B4" s="18"/>
      <c r="C4" s="516" t="s">
        <v>496</v>
      </c>
      <c r="D4" s="516"/>
      <c r="E4" s="516"/>
      <c r="F4" s="516"/>
      <c r="G4" s="516"/>
      <c r="H4" s="516"/>
      <c r="I4" s="516"/>
      <c r="J4" s="516"/>
      <c r="K4" s="516"/>
      <c r="L4" s="516"/>
      <c r="M4" s="19"/>
      <c r="N4" s="107"/>
      <c r="O4" s="31"/>
      <c r="P4" s="31"/>
      <c r="Q4" s="31"/>
      <c r="R4" s="31"/>
      <c r="S4" s="31"/>
      <c r="T4" s="31"/>
    </row>
    <row r="5" spans="1:41" ht="9.9499999999999993" customHeight="1" x14ac:dyDescent="0.25">
      <c r="A5" s="21"/>
      <c r="B5" s="22"/>
      <c r="C5" s="22"/>
      <c r="D5" s="22"/>
      <c r="E5" s="22"/>
      <c r="F5" s="22"/>
      <c r="G5" s="22"/>
      <c r="H5" s="22"/>
      <c r="I5" s="22"/>
      <c r="J5" s="22"/>
      <c r="K5" s="22"/>
      <c r="L5" s="22"/>
      <c r="M5" s="23"/>
      <c r="N5" s="107"/>
    </row>
    <row r="6" spans="1:41" ht="9.9499999999999993" customHeight="1" x14ac:dyDescent="0.25"/>
    <row r="7" spans="1:41" s="192" customFormat="1" ht="9.9499999999999993" customHeight="1" x14ac:dyDescent="0.25">
      <c r="A7" s="13"/>
      <c r="B7" s="14"/>
      <c r="C7" s="14"/>
      <c r="D7" s="14"/>
      <c r="E7" s="14"/>
      <c r="F7" s="14"/>
      <c r="G7" s="14"/>
      <c r="H7" s="14"/>
      <c r="I7" s="14"/>
      <c r="J7" s="14"/>
      <c r="K7" s="14"/>
      <c r="L7" s="14"/>
      <c r="M7" s="15"/>
      <c r="N7" s="107"/>
      <c r="O7" s="32"/>
      <c r="P7" s="32"/>
      <c r="Q7" s="32"/>
      <c r="R7" s="32"/>
      <c r="S7" s="32"/>
      <c r="U7" s="6"/>
      <c r="V7" s="6"/>
      <c r="W7" s="6"/>
      <c r="X7" s="6"/>
      <c r="Y7" s="6"/>
      <c r="Z7" s="6"/>
      <c r="AA7" s="6"/>
      <c r="AB7" s="6"/>
      <c r="AC7" s="6"/>
      <c r="AD7" s="6"/>
      <c r="AE7" s="6"/>
      <c r="AF7" s="6"/>
      <c r="AG7" s="6"/>
      <c r="AH7" s="6"/>
      <c r="AI7" s="6"/>
      <c r="AJ7" s="6"/>
      <c r="AK7" s="6"/>
      <c r="AL7" s="6"/>
      <c r="AM7" s="6"/>
      <c r="AN7" s="6"/>
      <c r="AO7" s="6"/>
    </row>
    <row r="8" spans="1:41" s="192" customFormat="1" ht="18" customHeight="1" x14ac:dyDescent="0.25">
      <c r="A8" s="16"/>
      <c r="B8" s="18"/>
      <c r="C8" s="341" t="s">
        <v>497</v>
      </c>
      <c r="D8" s="341"/>
      <c r="E8" s="510" t="s">
        <v>498</v>
      </c>
      <c r="F8" s="510"/>
      <c r="G8" s="510"/>
      <c r="H8" s="510"/>
      <c r="I8" s="510"/>
      <c r="J8" s="510"/>
      <c r="K8" s="510"/>
      <c r="L8" s="510"/>
      <c r="M8" s="19"/>
      <c r="N8" s="107"/>
      <c r="O8" s="173"/>
      <c r="P8" s="173"/>
      <c r="Q8" s="173"/>
      <c r="R8" s="173"/>
      <c r="S8" s="32"/>
      <c r="U8" s="6"/>
      <c r="V8" s="6"/>
      <c r="W8" s="6"/>
      <c r="X8" s="6"/>
      <c r="Y8" s="6"/>
      <c r="Z8" s="6"/>
      <c r="AA8" s="6"/>
      <c r="AB8" s="6"/>
      <c r="AC8" s="6"/>
      <c r="AD8" s="6"/>
      <c r="AE8" s="6"/>
      <c r="AF8" s="6"/>
      <c r="AG8" s="6"/>
      <c r="AH8" s="6"/>
      <c r="AI8" s="6"/>
      <c r="AJ8" s="6"/>
      <c r="AK8" s="6"/>
      <c r="AL8" s="6"/>
      <c r="AM8" s="6"/>
      <c r="AN8" s="6"/>
      <c r="AO8" s="6"/>
    </row>
    <row r="9" spans="1:41" s="192" customFormat="1" ht="18" customHeight="1" x14ac:dyDescent="0.25">
      <c r="A9" s="16"/>
      <c r="B9" s="18"/>
      <c r="C9" s="335" t="s">
        <v>499</v>
      </c>
      <c r="D9" s="335"/>
      <c r="E9" s="537"/>
      <c r="F9" s="537"/>
      <c r="G9" s="537"/>
      <c r="H9" s="537"/>
      <c r="I9" s="537"/>
      <c r="J9" s="537"/>
      <c r="K9" s="537"/>
      <c r="L9" s="537"/>
      <c r="M9" s="19"/>
      <c r="N9" s="107"/>
      <c r="O9" s="32"/>
      <c r="P9" s="32"/>
      <c r="Q9" s="32"/>
      <c r="R9" s="32"/>
      <c r="S9" s="32"/>
      <c r="U9" s="6"/>
      <c r="V9" s="6"/>
      <c r="W9" s="6"/>
      <c r="X9" s="6"/>
      <c r="Y9" s="6"/>
      <c r="Z9" s="6"/>
      <c r="AA9" s="6"/>
      <c r="AB9" s="6"/>
      <c r="AC9" s="6"/>
      <c r="AD9" s="6"/>
      <c r="AE9" s="6"/>
      <c r="AF9" s="6"/>
      <c r="AG9" s="6"/>
      <c r="AH9" s="6"/>
      <c r="AI9" s="6"/>
      <c r="AJ9" s="6"/>
      <c r="AK9" s="6"/>
      <c r="AL9" s="6"/>
      <c r="AM9" s="6"/>
      <c r="AN9" s="6"/>
      <c r="AO9" s="6"/>
    </row>
    <row r="10" spans="1:41" s="192" customFormat="1" ht="18" customHeight="1" x14ac:dyDescent="0.25">
      <c r="A10" s="16"/>
      <c r="B10" s="18"/>
      <c r="C10" s="335" t="s">
        <v>500</v>
      </c>
      <c r="D10" s="335"/>
      <c r="E10" s="537"/>
      <c r="F10" s="537"/>
      <c r="G10" s="537"/>
      <c r="H10" s="537"/>
      <c r="I10" s="537"/>
      <c r="J10" s="537"/>
      <c r="K10" s="537"/>
      <c r="L10" s="537"/>
      <c r="M10" s="19"/>
      <c r="N10" s="107"/>
      <c r="O10" s="32"/>
      <c r="P10" s="32"/>
      <c r="Q10" s="32"/>
      <c r="R10" s="32"/>
      <c r="S10" s="32"/>
      <c r="U10" s="6"/>
      <c r="V10" s="6"/>
      <c r="W10" s="6"/>
      <c r="X10" s="6"/>
      <c r="Y10" s="6"/>
      <c r="Z10" s="6"/>
      <c r="AA10" s="6"/>
      <c r="AB10" s="6"/>
      <c r="AC10" s="6"/>
      <c r="AD10" s="6"/>
      <c r="AE10" s="6"/>
      <c r="AF10" s="6"/>
      <c r="AG10" s="6"/>
      <c r="AH10" s="6"/>
      <c r="AI10" s="6"/>
      <c r="AJ10" s="6"/>
      <c r="AK10" s="6"/>
      <c r="AL10" s="6"/>
      <c r="AM10" s="6"/>
      <c r="AN10" s="6"/>
      <c r="AO10" s="6"/>
    </row>
    <row r="11" spans="1:41" s="192" customFormat="1" ht="60" customHeight="1" x14ac:dyDescent="0.25">
      <c r="A11" s="16"/>
      <c r="B11" s="18"/>
      <c r="C11" s="335" t="s">
        <v>501</v>
      </c>
      <c r="D11" s="335"/>
      <c r="E11" s="537"/>
      <c r="F11" s="537"/>
      <c r="G11" s="537"/>
      <c r="H11" s="537"/>
      <c r="I11" s="537"/>
      <c r="J11" s="537"/>
      <c r="K11" s="537"/>
      <c r="L11" s="537"/>
      <c r="M11" s="19"/>
      <c r="N11" s="107"/>
      <c r="O11" s="32"/>
      <c r="P11" s="32"/>
      <c r="Q11" s="32"/>
      <c r="R11" s="32"/>
      <c r="S11" s="32"/>
      <c r="U11" s="6"/>
      <c r="V11" s="6"/>
      <c r="W11" s="6"/>
      <c r="X11" s="6"/>
      <c r="Y11" s="6"/>
      <c r="Z11" s="6"/>
      <c r="AA11" s="6"/>
      <c r="AB11" s="6"/>
      <c r="AC11" s="6"/>
      <c r="AD11" s="6"/>
      <c r="AE11" s="6"/>
      <c r="AF11" s="6"/>
      <c r="AG11" s="6"/>
      <c r="AH11" s="6"/>
      <c r="AI11" s="6"/>
      <c r="AJ11" s="6"/>
      <c r="AK11" s="6"/>
      <c r="AL11" s="6"/>
      <c r="AM11" s="6"/>
      <c r="AN11" s="6"/>
      <c r="AO11" s="6"/>
    </row>
    <row r="12" spans="1:41" s="192" customFormat="1" ht="9.9499999999999993" customHeight="1" x14ac:dyDescent="0.25">
      <c r="A12" s="16"/>
      <c r="B12" s="18"/>
      <c r="C12" s="335"/>
      <c r="D12" s="335"/>
      <c r="E12" s="335"/>
      <c r="F12" s="335"/>
      <c r="G12" s="336"/>
      <c r="H12" s="336"/>
      <c r="I12" s="336"/>
      <c r="J12" s="336"/>
      <c r="K12" s="336"/>
      <c r="L12" s="336"/>
      <c r="M12" s="19"/>
      <c r="N12" s="107"/>
      <c r="O12" s="32"/>
      <c r="P12" s="32"/>
      <c r="Q12" s="32"/>
      <c r="R12" s="32"/>
      <c r="S12" s="32"/>
      <c r="U12" s="6"/>
      <c r="V12" s="6"/>
      <c r="W12" s="6"/>
      <c r="X12" s="6"/>
      <c r="Y12" s="6"/>
      <c r="Z12" s="6"/>
      <c r="AA12" s="6"/>
      <c r="AB12" s="6"/>
      <c r="AC12" s="6"/>
      <c r="AD12" s="6"/>
      <c r="AE12" s="6"/>
      <c r="AF12" s="6"/>
      <c r="AG12" s="6"/>
      <c r="AH12" s="6"/>
      <c r="AI12" s="6"/>
      <c r="AJ12" s="6"/>
      <c r="AK12" s="6"/>
      <c r="AL12" s="6"/>
      <c r="AM12" s="6"/>
      <c r="AN12" s="6"/>
      <c r="AO12" s="6"/>
    </row>
    <row r="13" spans="1:41" s="192" customFormat="1" ht="18" customHeight="1" x14ac:dyDescent="0.25">
      <c r="A13" s="16"/>
      <c r="B13" s="18"/>
      <c r="C13" s="341" t="s">
        <v>502</v>
      </c>
      <c r="D13" s="341"/>
      <c r="E13" s="341"/>
      <c r="F13" s="341"/>
      <c r="G13" s="338"/>
      <c r="H13" s="498" t="s">
        <v>443</v>
      </c>
      <c r="I13" s="498"/>
      <c r="J13" s="498"/>
      <c r="K13" s="343"/>
      <c r="L13" s="351" t="s">
        <v>413</v>
      </c>
      <c r="M13" s="19"/>
      <c r="N13" s="107"/>
      <c r="O13" s="32"/>
      <c r="P13" s="32"/>
      <c r="Q13" s="32"/>
      <c r="R13" s="32"/>
      <c r="S13" s="32"/>
      <c r="U13" s="6"/>
      <c r="V13" s="6"/>
      <c r="W13" s="6"/>
      <c r="X13" s="6"/>
      <c r="Y13" s="6"/>
      <c r="Z13" s="6"/>
      <c r="AD13" s="98"/>
      <c r="AE13" s="98"/>
      <c r="AF13" s="6"/>
      <c r="AG13" s="6"/>
      <c r="AH13" s="6"/>
      <c r="AI13" s="6"/>
      <c r="AJ13" s="6"/>
      <c r="AK13" s="6"/>
      <c r="AL13" s="6"/>
      <c r="AM13" s="6"/>
      <c r="AN13" s="6"/>
      <c r="AO13" s="6"/>
    </row>
    <row r="14" spans="1:41" s="192" customFormat="1" ht="18" customHeight="1" x14ac:dyDescent="0.25">
      <c r="A14" s="16"/>
      <c r="B14" s="18"/>
      <c r="C14" s="335" t="s">
        <v>510</v>
      </c>
      <c r="D14" s="344"/>
      <c r="E14" s="344"/>
      <c r="F14" s="344"/>
      <c r="G14" s="194" t="s">
        <v>483</v>
      </c>
      <c r="H14" s="152"/>
      <c r="I14" s="218" t="s">
        <v>482</v>
      </c>
      <c r="J14" s="152"/>
      <c r="K14" s="26"/>
      <c r="L14" s="190">
        <f>ROUND(((J14-H14)/30.4),0)</f>
        <v>0</v>
      </c>
      <c r="M14" s="19"/>
      <c r="N14" s="107"/>
      <c r="O14" s="32"/>
      <c r="P14" s="32"/>
      <c r="Q14" s="32"/>
      <c r="R14" s="156"/>
      <c r="S14" s="156"/>
      <c r="T14" s="157"/>
      <c r="U14" s="157"/>
      <c r="V14" s="157"/>
      <c r="W14" s="157"/>
      <c r="X14" s="157"/>
      <c r="Y14" s="157"/>
      <c r="Z14" s="157"/>
      <c r="AA14" s="157"/>
      <c r="AB14" s="157"/>
      <c r="AC14" s="157"/>
      <c r="AD14" s="158"/>
      <c r="AE14" s="158"/>
      <c r="AF14" s="157"/>
      <c r="AG14" s="157"/>
      <c r="AH14" s="157"/>
      <c r="AI14" s="157"/>
      <c r="AJ14" s="157"/>
      <c r="AK14" s="157"/>
      <c r="AL14" s="157"/>
      <c r="AM14" s="157"/>
      <c r="AN14" s="6"/>
      <c r="AO14" s="6"/>
    </row>
    <row r="15" spans="1:41" s="192" customFormat="1" ht="9.9499999999999993" customHeight="1" x14ac:dyDescent="0.25">
      <c r="A15" s="16"/>
      <c r="B15" s="18"/>
      <c r="C15" s="335"/>
      <c r="D15" s="344"/>
      <c r="E15" s="344"/>
      <c r="F15" s="344"/>
      <c r="G15" s="217"/>
      <c r="H15" s="201"/>
      <c r="I15" s="217"/>
      <c r="J15" s="188"/>
      <c r="K15" s="26"/>
      <c r="L15" s="26"/>
      <c r="M15" s="19"/>
      <c r="N15" s="107"/>
      <c r="O15" s="32"/>
      <c r="P15" s="32"/>
      <c r="Q15" s="32"/>
      <c r="R15" s="156"/>
      <c r="S15" s="156"/>
      <c r="T15" s="157"/>
      <c r="U15" s="157"/>
      <c r="V15" s="157"/>
      <c r="W15" s="157"/>
      <c r="X15" s="157"/>
      <c r="Y15" s="157"/>
      <c r="Z15" s="157"/>
      <c r="AA15" s="157"/>
      <c r="AB15" s="157"/>
      <c r="AC15" s="157"/>
      <c r="AD15" s="158"/>
      <c r="AE15" s="158"/>
      <c r="AF15" s="157"/>
      <c r="AG15" s="157"/>
      <c r="AH15" s="157"/>
      <c r="AI15" s="157"/>
      <c r="AJ15" s="157"/>
      <c r="AK15" s="157"/>
      <c r="AL15" s="157"/>
      <c r="AM15" s="157"/>
      <c r="AN15" s="6"/>
      <c r="AO15" s="6"/>
    </row>
    <row r="16" spans="1:41" s="192" customFormat="1" ht="18" customHeight="1" x14ac:dyDescent="0.25">
      <c r="A16" s="16"/>
      <c r="B16" s="18"/>
      <c r="C16" s="335"/>
      <c r="D16" s="344"/>
      <c r="E16" s="344"/>
      <c r="F16" s="344"/>
      <c r="G16" s="551" t="s">
        <v>503</v>
      </c>
      <c r="H16" s="552"/>
      <c r="I16" s="551" t="s">
        <v>523</v>
      </c>
      <c r="J16" s="552"/>
      <c r="K16" s="553" t="s">
        <v>506</v>
      </c>
      <c r="L16" s="552"/>
      <c r="M16" s="19"/>
      <c r="N16" s="107"/>
      <c r="O16" s="32"/>
      <c r="P16" s="32"/>
      <c r="Q16" s="32"/>
      <c r="R16" s="156"/>
      <c r="S16" s="156"/>
      <c r="T16" s="157"/>
      <c r="U16" s="157"/>
      <c r="V16" s="157"/>
      <c r="W16" s="157"/>
      <c r="X16" s="157"/>
      <c r="Y16" s="157"/>
      <c r="Z16" s="157"/>
      <c r="AA16" s="157"/>
      <c r="AB16" s="157"/>
      <c r="AC16" s="157"/>
      <c r="AD16" s="158"/>
      <c r="AE16" s="158"/>
      <c r="AF16" s="157"/>
      <c r="AG16" s="157"/>
      <c r="AH16" s="157"/>
      <c r="AI16" s="157"/>
      <c r="AJ16" s="157"/>
      <c r="AK16" s="157"/>
      <c r="AL16" s="157"/>
      <c r="AM16" s="157"/>
      <c r="AN16" s="6"/>
      <c r="AO16" s="6"/>
    </row>
    <row r="17" spans="1:45" s="192" customFormat="1" ht="18" customHeight="1" x14ac:dyDescent="0.25">
      <c r="A17" s="16"/>
      <c r="B17" s="18"/>
      <c r="C17" s="335"/>
      <c r="D17" s="344"/>
      <c r="E17" s="344"/>
      <c r="F17" s="344"/>
      <c r="G17" s="353" t="s">
        <v>507</v>
      </c>
      <c r="H17" s="353" t="s">
        <v>508</v>
      </c>
      <c r="I17" s="353" t="s">
        <v>509</v>
      </c>
      <c r="J17" s="375" t="s">
        <v>1564</v>
      </c>
      <c r="K17" s="353" t="s">
        <v>509</v>
      </c>
      <c r="L17" s="375" t="s">
        <v>1564</v>
      </c>
      <c r="M17" s="19"/>
      <c r="N17" s="107"/>
      <c r="O17" s="32"/>
      <c r="P17" s="32"/>
      <c r="Q17" s="32"/>
      <c r="R17" s="156"/>
      <c r="S17" s="156"/>
      <c r="T17" s="157"/>
      <c r="U17" s="157"/>
      <c r="V17" s="157"/>
      <c r="W17" s="157"/>
      <c r="X17" s="157"/>
      <c r="Y17" s="157"/>
      <c r="Z17" s="157"/>
      <c r="AA17" s="157"/>
      <c r="AB17" s="157"/>
      <c r="AC17" s="157"/>
      <c r="AD17" s="158"/>
      <c r="AE17" s="158"/>
      <c r="AF17" s="157"/>
      <c r="AG17" s="157"/>
      <c r="AH17" s="157"/>
      <c r="AI17" s="157"/>
      <c r="AJ17" s="157"/>
      <c r="AK17" s="157"/>
      <c r="AL17" s="157"/>
      <c r="AM17" s="157"/>
      <c r="AN17" s="6"/>
      <c r="AO17" s="6"/>
    </row>
    <row r="18" spans="1:45" s="192" customFormat="1" ht="18" customHeight="1" x14ac:dyDescent="0.25">
      <c r="A18" s="16"/>
      <c r="B18" s="18"/>
      <c r="C18" s="335" t="s">
        <v>511</v>
      </c>
      <c r="D18" s="344"/>
      <c r="E18" s="344"/>
      <c r="F18" s="344"/>
      <c r="G18" s="29"/>
      <c r="H18" s="29"/>
      <c r="I18" s="190">
        <f>I78</f>
        <v>0</v>
      </c>
      <c r="J18" s="190">
        <f>J78</f>
        <v>0</v>
      </c>
      <c r="K18" s="190">
        <f>K78</f>
        <v>0</v>
      </c>
      <c r="L18" s="190">
        <f>L78</f>
        <v>0</v>
      </c>
      <c r="M18" s="19"/>
      <c r="N18" s="107"/>
      <c r="O18" s="494" t="s">
        <v>274</v>
      </c>
      <c r="P18" s="496"/>
      <c r="Q18" s="494" t="s">
        <v>275</v>
      </c>
      <c r="R18" s="496"/>
      <c r="S18" s="494" t="s">
        <v>11</v>
      </c>
      <c r="T18" s="496"/>
      <c r="U18" s="424" t="s">
        <v>288</v>
      </c>
      <c r="V18" s="424"/>
      <c r="W18" s="157"/>
      <c r="X18" s="157"/>
      <c r="Y18" s="157"/>
      <c r="Z18" s="157"/>
      <c r="AA18" s="157"/>
      <c r="AB18" s="157"/>
      <c r="AC18" s="157"/>
      <c r="AD18" s="158"/>
      <c r="AE18" s="158"/>
      <c r="AF18" s="157"/>
      <c r="AG18" s="157"/>
      <c r="AH18" s="157"/>
      <c r="AI18" s="157"/>
      <c r="AJ18" s="157"/>
      <c r="AK18" s="157"/>
      <c r="AL18" s="157"/>
      <c r="AM18" s="157"/>
      <c r="AN18" s="6"/>
      <c r="AO18" s="6"/>
    </row>
    <row r="19" spans="1:45" s="192" customFormat="1" ht="18" customHeight="1" x14ac:dyDescent="0.25">
      <c r="A19" s="16"/>
      <c r="B19" s="18"/>
      <c r="C19" s="335" t="s">
        <v>512</v>
      </c>
      <c r="D19" s="344"/>
      <c r="E19" s="344"/>
      <c r="F19" s="344"/>
      <c r="G19" s="217"/>
      <c r="H19" s="49"/>
      <c r="I19" s="217"/>
      <c r="J19" s="49"/>
      <c r="K19" s="190">
        <f>IF(U19=0,0,(K18/S19)*12)</f>
        <v>0</v>
      </c>
      <c r="L19" s="290">
        <f>IF(U19=0,0,(L18/S19)*12)</f>
        <v>0</v>
      </c>
      <c r="M19" s="19"/>
      <c r="N19" s="107"/>
      <c r="O19" s="554">
        <f>MIN(G47:G77)</f>
        <v>0</v>
      </c>
      <c r="P19" s="555"/>
      <c r="Q19" s="554">
        <f>MAX(H47:H77)</f>
        <v>0</v>
      </c>
      <c r="R19" s="555"/>
      <c r="S19" s="511">
        <f>DATEDIF(O19,Q19,"m")+1</f>
        <v>1</v>
      </c>
      <c r="T19" s="513"/>
      <c r="U19" s="424">
        <f>COUNTA(G47:G77)</f>
        <v>0</v>
      </c>
      <c r="V19" s="424"/>
      <c r="W19" s="157"/>
      <c r="X19" s="157"/>
      <c r="Y19" s="157"/>
      <c r="Z19" s="157"/>
      <c r="AA19" s="157"/>
      <c r="AB19" s="157"/>
      <c r="AC19" s="157"/>
      <c r="AD19" s="158"/>
      <c r="AE19" s="158"/>
      <c r="AF19" s="157"/>
      <c r="AG19" s="157"/>
      <c r="AH19" s="157"/>
      <c r="AI19" s="157"/>
      <c r="AJ19" s="157"/>
      <c r="AK19" s="157"/>
      <c r="AL19" s="157"/>
      <c r="AM19" s="157"/>
      <c r="AN19" s="6"/>
      <c r="AO19" s="6"/>
    </row>
    <row r="20" spans="1:45" s="192" customFormat="1" ht="9.9499999999999993" customHeight="1" x14ac:dyDescent="0.25">
      <c r="A20" s="16"/>
      <c r="B20" s="18"/>
      <c r="C20" s="344"/>
      <c r="D20" s="344"/>
      <c r="E20" s="344"/>
      <c r="F20" s="344"/>
      <c r="G20" s="193"/>
      <c r="H20" s="193"/>
      <c r="I20" s="193"/>
      <c r="J20" s="193"/>
      <c r="K20" s="193"/>
      <c r="L20" s="193"/>
      <c r="M20" s="19"/>
      <c r="N20" s="107"/>
      <c r="O20" s="32"/>
      <c r="P20" s="32"/>
      <c r="Q20" s="32"/>
      <c r="R20" s="32"/>
      <c r="S20" s="32"/>
      <c r="U20" s="6"/>
      <c r="V20" s="6"/>
      <c r="W20" s="6"/>
      <c r="X20" s="6"/>
      <c r="Y20" s="6"/>
      <c r="Z20" s="6"/>
      <c r="AD20" s="98"/>
      <c r="AE20" s="98"/>
      <c r="AF20" s="6"/>
      <c r="AG20" s="6"/>
      <c r="AH20" s="6"/>
      <c r="AI20" s="6"/>
      <c r="AJ20" s="6"/>
      <c r="AK20" s="6"/>
      <c r="AL20" s="6"/>
      <c r="AM20" s="6"/>
      <c r="AN20" s="6"/>
      <c r="AO20" s="6"/>
    </row>
    <row r="21" spans="1:45" s="192" customFormat="1" ht="18" customHeight="1" x14ac:dyDescent="0.25">
      <c r="A21" s="16"/>
      <c r="B21" s="18"/>
      <c r="C21" s="335" t="s">
        <v>513</v>
      </c>
      <c r="D21" s="344"/>
      <c r="E21" s="344"/>
      <c r="F21" s="344"/>
      <c r="G21" s="193"/>
      <c r="H21" s="193"/>
      <c r="I21" s="526"/>
      <c r="J21" s="526"/>
      <c r="K21" s="527"/>
      <c r="L21" s="190">
        <f>SUMPRODUCT((E48:E77&lt;&gt;"")/COUNTIF(E48:E77,E48:E77&amp;""))</f>
        <v>0</v>
      </c>
      <c r="M21" s="19"/>
      <c r="N21" s="107"/>
      <c r="O21" s="32"/>
      <c r="P21" s="32"/>
      <c r="Q21" s="32"/>
      <c r="R21" s="32"/>
      <c r="S21" s="32"/>
      <c r="U21" s="6"/>
      <c r="V21" s="6"/>
      <c r="W21" s="6"/>
      <c r="X21" s="6"/>
      <c r="Y21" s="6"/>
      <c r="Z21" s="6"/>
      <c r="AD21" s="98"/>
      <c r="AE21" s="98"/>
      <c r="AF21" s="6"/>
      <c r="AG21" s="6"/>
      <c r="AH21" s="6"/>
      <c r="AI21" s="6"/>
      <c r="AJ21" s="6"/>
      <c r="AK21" s="6"/>
      <c r="AL21" s="6"/>
      <c r="AM21" s="6"/>
      <c r="AN21" s="6"/>
      <c r="AO21" s="6"/>
    </row>
    <row r="22" spans="1:45" s="192" customFormat="1" ht="18" customHeight="1" x14ac:dyDescent="0.25">
      <c r="A22" s="16"/>
      <c r="B22" s="18"/>
      <c r="C22" s="335" t="s">
        <v>514</v>
      </c>
      <c r="D22" s="335"/>
      <c r="E22" s="335"/>
      <c r="F22" s="335"/>
      <c r="G22" s="227"/>
      <c r="H22" s="528" t="s">
        <v>516</v>
      </c>
      <c r="I22" s="526"/>
      <c r="J22" s="526"/>
      <c r="K22" s="527"/>
      <c r="L22" s="190">
        <f>F78</f>
        <v>0</v>
      </c>
      <c r="M22" s="19"/>
      <c r="N22" s="107"/>
      <c r="O22" s="494" t="s">
        <v>78</v>
      </c>
      <c r="P22" s="495"/>
      <c r="Q22" s="495"/>
      <c r="R22" s="496"/>
      <c r="S22" s="494" t="s">
        <v>86</v>
      </c>
      <c r="T22" s="495"/>
      <c r="U22" s="495"/>
      <c r="V22" s="496"/>
      <c r="W22" s="494" t="s">
        <v>79</v>
      </c>
      <c r="X22" s="495"/>
      <c r="Y22" s="495"/>
      <c r="Z22" s="496"/>
      <c r="AA22" s="494" t="s">
        <v>80</v>
      </c>
      <c r="AB22" s="495"/>
      <c r="AC22" s="495"/>
      <c r="AD22" s="496"/>
      <c r="AE22" s="424" t="s">
        <v>77</v>
      </c>
      <c r="AF22" s="424"/>
      <c r="AG22" s="424"/>
      <c r="AH22" s="424"/>
      <c r="AI22" s="494" t="s">
        <v>81</v>
      </c>
      <c r="AJ22" s="495"/>
      <c r="AK22" s="495"/>
      <c r="AL22" s="496"/>
      <c r="AM22" s="165"/>
      <c r="AN22" s="424" t="s">
        <v>60</v>
      </c>
      <c r="AO22" s="424"/>
      <c r="AQ22" s="518" t="s">
        <v>280</v>
      </c>
      <c r="AR22" s="294"/>
      <c r="AS22" s="518" t="s">
        <v>281</v>
      </c>
    </row>
    <row r="23" spans="1:45" s="192" customFormat="1" ht="18" customHeight="1" x14ac:dyDescent="0.25">
      <c r="A23" s="16"/>
      <c r="B23" s="18"/>
      <c r="C23" s="446" t="s">
        <v>1568</v>
      </c>
      <c r="D23" s="446"/>
      <c r="E23" s="446"/>
      <c r="F23" s="446"/>
      <c r="G23" s="191"/>
      <c r="H23" s="191"/>
      <c r="I23" s="191"/>
      <c r="J23" s="191"/>
      <c r="K23" s="191"/>
      <c r="L23" s="29"/>
      <c r="M23" s="19"/>
      <c r="N23" s="107"/>
      <c r="O23" s="488" t="s">
        <v>8</v>
      </c>
      <c r="P23" s="488"/>
      <c r="Q23" s="488" t="s">
        <v>7</v>
      </c>
      <c r="R23" s="488"/>
      <c r="S23" s="424" t="s">
        <v>8</v>
      </c>
      <c r="T23" s="424"/>
      <c r="U23" s="424" t="s">
        <v>7</v>
      </c>
      <c r="V23" s="424"/>
      <c r="W23" s="424" t="s">
        <v>8</v>
      </c>
      <c r="X23" s="424"/>
      <c r="Y23" s="424" t="s">
        <v>7</v>
      </c>
      <c r="Z23" s="424"/>
      <c r="AA23" s="424" t="s">
        <v>8</v>
      </c>
      <c r="AB23" s="424"/>
      <c r="AC23" s="549" t="s">
        <v>7</v>
      </c>
      <c r="AD23" s="550"/>
      <c r="AE23" s="424" t="s">
        <v>8</v>
      </c>
      <c r="AF23" s="424"/>
      <c r="AG23" s="424" t="s">
        <v>7</v>
      </c>
      <c r="AH23" s="424"/>
      <c r="AI23" s="424" t="s">
        <v>8</v>
      </c>
      <c r="AJ23" s="424"/>
      <c r="AK23" s="424" t="s">
        <v>7</v>
      </c>
      <c r="AL23" s="424"/>
      <c r="AM23" s="165"/>
      <c r="AN23" s="199" t="s">
        <v>8</v>
      </c>
      <c r="AO23" s="199" t="s">
        <v>7</v>
      </c>
      <c r="AQ23" s="519"/>
      <c r="AR23" s="294"/>
      <c r="AS23" s="519"/>
    </row>
    <row r="24" spans="1:45" s="192" customFormat="1" ht="9.9499999999999993" customHeight="1" x14ac:dyDescent="0.25">
      <c r="A24" s="16"/>
      <c r="B24" s="18"/>
      <c r="C24" s="18"/>
      <c r="D24" s="18"/>
      <c r="E24" s="18"/>
      <c r="F24" s="18"/>
      <c r="G24" s="18"/>
      <c r="H24" s="18"/>
      <c r="I24" s="18"/>
      <c r="J24" s="18"/>
      <c r="K24" s="18"/>
      <c r="L24" s="18"/>
      <c r="M24" s="19"/>
      <c r="N24" s="107"/>
      <c r="O24" s="32"/>
      <c r="P24" s="32"/>
      <c r="Q24" s="32"/>
      <c r="R24" s="32"/>
      <c r="S24" s="32"/>
      <c r="AD24" s="162"/>
      <c r="AE24" s="162"/>
      <c r="AM24" s="207"/>
      <c r="AN24" s="6"/>
      <c r="AQ24" s="294"/>
      <c r="AR24" s="294"/>
      <c r="AS24" s="294"/>
    </row>
    <row r="25" spans="1:45" s="192" customFormat="1" ht="18" customHeight="1" x14ac:dyDescent="0.25">
      <c r="A25" s="16"/>
      <c r="B25" s="18"/>
      <c r="C25" s="341" t="s">
        <v>515</v>
      </c>
      <c r="D25" s="341"/>
      <c r="E25" s="341"/>
      <c r="F25" s="341"/>
      <c r="G25" s="498" t="s">
        <v>443</v>
      </c>
      <c r="H25" s="498"/>
      <c r="I25" s="498"/>
      <c r="J25" s="18"/>
      <c r="K25" s="28" t="s">
        <v>450</v>
      </c>
      <c r="L25" s="25" t="s">
        <v>517</v>
      </c>
      <c r="M25" s="19"/>
      <c r="N25" s="107"/>
      <c r="O25" s="150"/>
      <c r="P25" s="150"/>
      <c r="Q25" s="150"/>
      <c r="R25" s="150"/>
      <c r="S25" s="150"/>
      <c r="T25" s="37"/>
      <c r="U25" s="163"/>
      <c r="V25" s="163"/>
      <c r="W25" s="163"/>
      <c r="X25" s="163"/>
      <c r="Y25" s="163"/>
      <c r="Z25" s="163"/>
      <c r="AA25" s="37"/>
      <c r="AB25" s="37"/>
      <c r="AC25" s="37"/>
      <c r="AD25" s="164"/>
      <c r="AE25" s="164"/>
      <c r="AF25" s="37"/>
      <c r="AG25" s="37"/>
      <c r="AH25" s="37"/>
      <c r="AI25" s="37"/>
      <c r="AJ25" s="37"/>
      <c r="AK25" s="37"/>
      <c r="AL25" s="37"/>
      <c r="AM25" s="207"/>
      <c r="AN25" s="6"/>
      <c r="AQ25" s="294"/>
      <c r="AR25" s="294"/>
      <c r="AS25" s="294"/>
    </row>
    <row r="26" spans="1:45" s="192" customFormat="1" ht="18" customHeight="1" x14ac:dyDescent="0.25">
      <c r="A26" s="16"/>
      <c r="B26" s="210"/>
      <c r="C26" s="531"/>
      <c r="D26" s="532"/>
      <c r="E26" s="193"/>
      <c r="F26" s="193" t="s">
        <v>483</v>
      </c>
      <c r="G26" s="152"/>
      <c r="H26" s="202" t="s">
        <v>482</v>
      </c>
      <c r="I26" s="152"/>
      <c r="J26" s="202"/>
      <c r="K26" s="29"/>
      <c r="L26" s="190" t="str">
        <f>IFERROR(ROUND(K26/((I26-G26)/30.4),0),"")</f>
        <v/>
      </c>
      <c r="M26" s="19"/>
      <c r="N26" s="107"/>
      <c r="O26" s="161">
        <f>((($L19-$O$257)/($O$256-$O$257))*0.5+1)</f>
        <v>0.25</v>
      </c>
      <c r="P26" s="167">
        <f>IF($O26&gt;1.5,1.5,IF($O26&lt;0.5,0,$O26))</f>
        <v>0</v>
      </c>
      <c r="Q26" s="161">
        <f>((($L19-$Q$257)/($Q$256-$Q$257))*0.5+1)</f>
        <v>0</v>
      </c>
      <c r="R26" s="167">
        <f>IF($Q26&gt;1.5,1.5,IF($Q26&lt;0.5,0,$Q26))</f>
        <v>0</v>
      </c>
      <c r="S26" s="161">
        <f>((($K26-$S$257)/($S$256-$S$257))*0.5+1)</f>
        <v>-0.75</v>
      </c>
      <c r="T26" s="167">
        <f>IF($S26&gt;1.5,1.5,IF($S26&lt;0.5,0,$S26))</f>
        <v>0</v>
      </c>
      <c r="U26" s="161">
        <f>((($K26-$U$257)/($U$256-$U$257))*0.5+1)</f>
        <v>-1.4</v>
      </c>
      <c r="V26" s="167">
        <f>IF($U26&gt;1.5,1.5,IF($U26&lt;0.5,0,$U26))</f>
        <v>0</v>
      </c>
      <c r="W26" s="161">
        <f>((($G18-$W$257)/($W$256-$W$257))*0.5+1)</f>
        <v>0.25</v>
      </c>
      <c r="X26" s="167">
        <f>IF($W26&gt;1.5,1.5,IF($W26&lt;0.5,0,$W26))</f>
        <v>0</v>
      </c>
      <c r="Y26" s="161">
        <f>((($G18-$Y$257)/($Y$256-$Y$257))*0.5+1)</f>
        <v>0.125</v>
      </c>
      <c r="Z26" s="167">
        <f>IF($Y26&gt;1.5,1.5,IF($Y26&lt;0.5,0,$Y26))</f>
        <v>0</v>
      </c>
      <c r="AA26" s="161">
        <f>((($H18-$AA$257)/($AA$256-$AA$257))*0.5+1)</f>
        <v>0</v>
      </c>
      <c r="AB26" s="167">
        <f>IF($AA26&gt;1.5,1.5,IF($AA26&lt;0.5,0,$AA26))</f>
        <v>0</v>
      </c>
      <c r="AC26" s="161">
        <f>((($H18-$AC$257)/($AC$256-$AC$257))*0.5+1)</f>
        <v>-0.5</v>
      </c>
      <c r="AD26" s="167">
        <f>IF($AC26&gt;1.5,1.5,IF($AC26&lt;0.5,0,$AC26))</f>
        <v>0</v>
      </c>
      <c r="AE26" s="161">
        <f>((($L21-$AE$257)/($AE$256-$AE$257))*0.5+1)</f>
        <v>0</v>
      </c>
      <c r="AF26" s="167">
        <f>IF($AE26&gt;1.5,1.5,IF($AE26&lt;0.5,0,$AE26))</f>
        <v>0</v>
      </c>
      <c r="AG26" s="161">
        <f>((($L21-$AF$257)/($AF$256-$AF$257))*0.5+1)</f>
        <v>-0.5</v>
      </c>
      <c r="AH26" s="167">
        <f>IF($AG26&gt;1.5,1.5,IF($AG26&lt;0.5,0,$AG26))</f>
        <v>0</v>
      </c>
      <c r="AI26" s="161">
        <f>((($T47-$AG$257)/($AG$256-$AG$257))*0.5+1)</f>
        <v>0.16666666666666663</v>
      </c>
      <c r="AJ26" s="167">
        <f>IF($AI26&gt;1.5,1.5,IF($AI26&lt;0.5,0,$AI26))</f>
        <v>0</v>
      </c>
      <c r="AK26" s="161">
        <f>((($V47-$AI$257)/($AI$256-$AI$257))*0.5+1)</f>
        <v>0</v>
      </c>
      <c r="AL26" s="167">
        <f>IF($AK26&gt;1.5,1.5,IF($AK26&lt;0.5,0,$AK26))</f>
        <v>0</v>
      </c>
      <c r="AM26" s="166"/>
      <c r="AN26" s="168">
        <f>IF(AND($C26="Programme Manager",PRODUCT(P26,T26,X26,AB26,AF26,AJ26)&gt;=1,$L$30&gt;=$AO$256),1,0)</f>
        <v>0</v>
      </c>
      <c r="AO26" s="168">
        <f>IF(AND($C26="Programme Manager",PRODUCT(R26,V26,Z26,AD26,AH26,AL26)&gt;=1,$L$30&gt;=$AO$255),1,0)</f>
        <v>0</v>
      </c>
      <c r="AQ26" s="295">
        <f>IF(AND(OR(J18&gt;=O$263,L18&gt;=Q$263),K26&gt;=S$263,G18+H18&gt;=U$263,AS26&gt;=W$263,L30&gt;=Y$263,R47&gt;=AA$263),1,0)</f>
        <v>0</v>
      </c>
      <c r="AR26" s="294"/>
      <c r="AS26" s="297">
        <f>IF(I26="",0,DATEDIF(G26,I26,"m")+1)</f>
        <v>0</v>
      </c>
    </row>
    <row r="27" spans="1:45" s="192" customFormat="1" ht="18" customHeight="1" x14ac:dyDescent="0.25">
      <c r="A27" s="16"/>
      <c r="B27" s="210"/>
      <c r="C27" s="531"/>
      <c r="D27" s="532"/>
      <c r="E27" s="193"/>
      <c r="F27" s="193" t="s">
        <v>483</v>
      </c>
      <c r="G27" s="152"/>
      <c r="H27" s="202" t="s">
        <v>482</v>
      </c>
      <c r="I27" s="152"/>
      <c r="J27" s="202"/>
      <c r="K27" s="29"/>
      <c r="L27" s="190" t="str">
        <f t="shared" ref="L27:L28" si="0">IFERROR(ROUND(K27/((I27-G27)/30.4),0),"")</f>
        <v/>
      </c>
      <c r="M27" s="19"/>
      <c r="N27" s="107"/>
      <c r="O27" s="161">
        <f>((($L19-$O$257)/($O$256-$O$257))*0.5+1)</f>
        <v>0.25</v>
      </c>
      <c r="P27" s="167">
        <f t="shared" ref="P27:P28" si="1">IF($O27&gt;1.5,1.5,IF($O27&lt;0.5,0,$O27))</f>
        <v>0</v>
      </c>
      <c r="Q27" s="161">
        <f>((($L19-$Q$257)/($Q$256-$Q$257))*0.5+1)</f>
        <v>0</v>
      </c>
      <c r="R27" s="167">
        <f t="shared" ref="R27:R28" si="2">IF($Q27&gt;1.5,1.5,IF($Q27&lt;0.5,0,$Q27))</f>
        <v>0</v>
      </c>
      <c r="S27" s="161">
        <f>((($K27-$S$257)/($S$256-$S$257))*0.5+1)</f>
        <v>-0.75</v>
      </c>
      <c r="T27" s="167">
        <f t="shared" ref="T27:T28" si="3">IF($S27&gt;1.5,1.5,IF($S27&lt;0.5,0,$S27))</f>
        <v>0</v>
      </c>
      <c r="U27" s="161">
        <f>((($K27-$U$257)/($U$256-$U$257))*0.5+1)</f>
        <v>-1.4</v>
      </c>
      <c r="V27" s="167">
        <f t="shared" ref="V27:V28" si="4">IF($U27&gt;1.5,1.5,IF($U27&lt;0.5,0,$U27))</f>
        <v>0</v>
      </c>
      <c r="W27" s="161">
        <f>((($G18-$W$257)/($W$256-$W$257))*0.5+1)</f>
        <v>0.25</v>
      </c>
      <c r="X27" s="167">
        <f t="shared" ref="X27:X28" si="5">IF($W27&gt;1.5,1.5,IF($W27&lt;0.5,0,$W27))</f>
        <v>0</v>
      </c>
      <c r="Y27" s="161">
        <f>((($G18-$Y$257)/($Y$256-$Y$257))*0.5+1)</f>
        <v>0.125</v>
      </c>
      <c r="Z27" s="167">
        <f t="shared" ref="Z27:Z28" si="6">IF($Y27&gt;1.5,1.5,IF($Y27&lt;0.5,0,$Y27))</f>
        <v>0</v>
      </c>
      <c r="AA27" s="161">
        <f>((($H18-$AA$257)/($AA$256-$AA$257))*0.5+1)</f>
        <v>0</v>
      </c>
      <c r="AB27" s="167">
        <f t="shared" ref="AB27:AB28" si="7">IF($AA27&gt;1.5,1.5,IF($AA27&lt;0.5,0,$AA27))</f>
        <v>0</v>
      </c>
      <c r="AC27" s="161">
        <f>((($H18-$AC$257)/($AC$256-$AC$257))*0.5+1)</f>
        <v>-0.5</v>
      </c>
      <c r="AD27" s="167">
        <f t="shared" ref="AD27:AD28" si="8">IF($AC27&gt;1.5,1.5,IF($AC27&lt;0.5,0,$AC27))</f>
        <v>0</v>
      </c>
      <c r="AE27" s="161">
        <f>((($L21-$AE$257)/($AE$256-$AE$257))*0.5+1)</f>
        <v>0</v>
      </c>
      <c r="AF27" s="167">
        <f t="shared" ref="AF27:AF28" si="9">IF($AE27&gt;1.5,1.5,IF($AE27&lt;0.5,0,$AE27))</f>
        <v>0</v>
      </c>
      <c r="AG27" s="161">
        <f>((($L21-$AF$257)/($AF$256-$AF$257))*0.5+1)</f>
        <v>-0.5</v>
      </c>
      <c r="AH27" s="167">
        <f>IF($AG27&gt;1.5,1.5,IF($AG27&lt;0.5,0,$AG27))</f>
        <v>0</v>
      </c>
      <c r="AI27" s="161">
        <f>((($T47-$AG$257)/($AG$256-$AG$257))*0.5+1)</f>
        <v>0.16666666666666663</v>
      </c>
      <c r="AJ27" s="167">
        <f>IF($AI27&gt;1.5,1.5,IF($AI27&lt;0.5,0,$AI27))</f>
        <v>0</v>
      </c>
      <c r="AK27" s="161">
        <f>((($V47-$AI$257)/($AI$256-$AI$257))*0.5+1)</f>
        <v>0</v>
      </c>
      <c r="AL27" s="167">
        <f>IF($AK27&gt;1.5,1.5,IF($AK27&lt;0.5,0,$AK27))</f>
        <v>0</v>
      </c>
      <c r="AM27" s="166"/>
      <c r="AN27" s="168">
        <f>IF(AND($C27="Programme Manager",PRODUCT(P27,T27,X27,AB27,AF27,AJ27)&gt;=1,$L$30&gt;=$AO$256),1,0)</f>
        <v>0</v>
      </c>
      <c r="AO27" s="168">
        <f>IF(AND($C27="Programme Manager",PRODUCT(R27,V27,Z27,AD27,AH27,AL27)&gt;=1,$L$30&gt;=$AO$255),1,0)</f>
        <v>0</v>
      </c>
      <c r="AQ27" s="295">
        <f>IF(AND(OR(J18&gt;=O$263,L18&gt;=Q$263),K27&gt;=S$263,G18+H18&gt;=U$263,AS27&gt;=W$263,L30&gt;=Y$263,R47&gt;=AA$263),1,0)</f>
        <v>0</v>
      </c>
      <c r="AR27" s="294"/>
      <c r="AS27" s="297">
        <f t="shared" ref="AS27:AS28" si="10">IF(I27="",0,DATEDIF(G27,I27,"m")+1)</f>
        <v>0</v>
      </c>
    </row>
    <row r="28" spans="1:45" s="192" customFormat="1" ht="18" customHeight="1" x14ac:dyDescent="0.25">
      <c r="A28" s="16"/>
      <c r="B28" s="210"/>
      <c r="C28" s="533"/>
      <c r="D28" s="533"/>
      <c r="E28" s="193"/>
      <c r="F28" s="193" t="s">
        <v>483</v>
      </c>
      <c r="G28" s="152"/>
      <c r="H28" s="202" t="s">
        <v>482</v>
      </c>
      <c r="I28" s="152"/>
      <c r="J28" s="202"/>
      <c r="K28" s="29"/>
      <c r="L28" s="190" t="str">
        <f t="shared" si="0"/>
        <v/>
      </c>
      <c r="M28" s="19"/>
      <c r="N28" s="107"/>
      <c r="O28" s="161">
        <f>((($L19-$O$257)/($O$256-$O$257))*0.5+1)</f>
        <v>0.25</v>
      </c>
      <c r="P28" s="167">
        <f t="shared" si="1"/>
        <v>0</v>
      </c>
      <c r="Q28" s="161">
        <f>((($L19-$Q$257)/($Q$256-$Q$257))*0.5+1)</f>
        <v>0</v>
      </c>
      <c r="R28" s="167">
        <f t="shared" si="2"/>
        <v>0</v>
      </c>
      <c r="S28" s="161">
        <f>((($K28-$S$257)/($S$256-$S$257))*0.5+1)</f>
        <v>-0.75</v>
      </c>
      <c r="T28" s="167">
        <f t="shared" si="3"/>
        <v>0</v>
      </c>
      <c r="U28" s="161">
        <f>((($K28-$U$257)/($U$256-$U$257))*0.5+1)</f>
        <v>-1.4</v>
      </c>
      <c r="V28" s="167">
        <f t="shared" si="4"/>
        <v>0</v>
      </c>
      <c r="W28" s="161">
        <f>((($G18-$W$257)/($W$256-$W$257))*0.5+1)</f>
        <v>0.25</v>
      </c>
      <c r="X28" s="167">
        <f t="shared" si="5"/>
        <v>0</v>
      </c>
      <c r="Y28" s="161">
        <f>((($G18-$Y$257)/($Y$256-$Y$257))*0.5+1)</f>
        <v>0.125</v>
      </c>
      <c r="Z28" s="167">
        <f t="shared" si="6"/>
        <v>0</v>
      </c>
      <c r="AA28" s="161">
        <f>((($H18-$AA$257)/($AA$256-$AA$257))*0.5+1)</f>
        <v>0</v>
      </c>
      <c r="AB28" s="167">
        <f t="shared" si="7"/>
        <v>0</v>
      </c>
      <c r="AC28" s="161">
        <f>((($H18-$AC$257)/($AC$256-$AC$257))*0.5+1)</f>
        <v>-0.5</v>
      </c>
      <c r="AD28" s="167">
        <f t="shared" si="8"/>
        <v>0</v>
      </c>
      <c r="AE28" s="161">
        <f>((($L21-$AE$257)/($AE$256-$AE$257))*0.5+1)</f>
        <v>0</v>
      </c>
      <c r="AF28" s="167">
        <f t="shared" si="9"/>
        <v>0</v>
      </c>
      <c r="AG28" s="161">
        <f>((($L21-$AF$257)/($AF$256-$AF$257))*0.5+1)</f>
        <v>-0.5</v>
      </c>
      <c r="AH28" s="167">
        <f>IF($AG28&gt;1.5,1.5,IF($AG28&lt;0.5,0,$AG28))</f>
        <v>0</v>
      </c>
      <c r="AI28" s="161">
        <f>((($T47-$AG$257)/($AG$256-$AG$257))*0.5+1)</f>
        <v>0.16666666666666663</v>
      </c>
      <c r="AJ28" s="167">
        <f>IF($AI28&gt;1.5,1.5,IF($AI28&lt;0.5,0,$AI28))</f>
        <v>0</v>
      </c>
      <c r="AK28" s="161">
        <f>((($V47-$AI$257)/($AI$256-$AI$257))*0.5+1)</f>
        <v>0</v>
      </c>
      <c r="AL28" s="167">
        <f>IF($AK28&gt;1.5,1.5,IF($AK28&lt;0.5,0,$AK28))</f>
        <v>0</v>
      </c>
      <c r="AM28" s="166"/>
      <c r="AN28" s="168">
        <f>IF(AND($C28="Programme Manager",PRODUCT(P28,T28,X28,AB28,AF28,AJ28)&gt;=1,$L$30&gt;=$AO$256),1,0)</f>
        <v>0</v>
      </c>
      <c r="AO28" s="168">
        <f>IF(AND($C28="Programme Manager",PRODUCT(R28,V28,Z28,AD28,AH28,AL28)&gt;=1,$L$30&gt;=$AO$255),1,0)</f>
        <v>0</v>
      </c>
      <c r="AQ28" s="295">
        <f>IF(AND(OR(J18&gt;=O$263,L18&gt;=Q$263),K28&gt;=S$263,G18+H18&gt;=U$263,AS28&gt;=W$263,L30&gt;=Y$263,R47&gt;=AA$263),1,0)</f>
        <v>0</v>
      </c>
      <c r="AR28" s="294"/>
      <c r="AS28" s="297">
        <f t="shared" si="10"/>
        <v>0</v>
      </c>
    </row>
    <row r="29" spans="1:45" s="192" customFormat="1" ht="9.9499999999999993" customHeight="1" x14ac:dyDescent="0.25">
      <c r="A29" s="16"/>
      <c r="B29" s="18"/>
      <c r="C29" s="191"/>
      <c r="D29" s="191"/>
      <c r="E29" s="191"/>
      <c r="F29" s="191"/>
      <c r="G29" s="189"/>
      <c r="H29" s="188"/>
      <c r="I29" s="188"/>
      <c r="J29" s="188"/>
      <c r="K29" s="188"/>
      <c r="L29" s="188"/>
      <c r="M29" s="19"/>
      <c r="N29" s="107"/>
      <c r="O29" s="32"/>
      <c r="P29" s="32"/>
      <c r="Q29" s="32"/>
      <c r="R29" s="32"/>
      <c r="S29" s="32"/>
      <c r="U29" s="6"/>
      <c r="V29" s="6"/>
      <c r="W29" s="6"/>
      <c r="X29" s="6"/>
      <c r="Y29" s="6"/>
      <c r="Z29" s="6"/>
      <c r="AD29" s="98"/>
      <c r="AE29" s="98"/>
      <c r="AF29" s="6"/>
      <c r="AG29" s="6"/>
      <c r="AH29" s="6"/>
      <c r="AI29" s="6"/>
      <c r="AJ29" s="6"/>
      <c r="AK29" s="6"/>
      <c r="AL29" s="6"/>
      <c r="AM29" s="6"/>
      <c r="AN29" s="6"/>
      <c r="AO29" s="6"/>
    </row>
    <row r="30" spans="1:45" s="192" customFormat="1" ht="18" customHeight="1" x14ac:dyDescent="0.25">
      <c r="A30" s="16"/>
      <c r="B30" s="18"/>
      <c r="C30" s="425" t="s">
        <v>493</v>
      </c>
      <c r="D30" s="425"/>
      <c r="E30" s="425"/>
      <c r="F30" s="425"/>
      <c r="G30" s="425"/>
      <c r="H30" s="425"/>
      <c r="I30" s="425"/>
      <c r="J30" s="188"/>
      <c r="K30" s="188"/>
      <c r="L30" s="190">
        <f>SUM(L31:L40)</f>
        <v>0</v>
      </c>
      <c r="M30" s="19"/>
      <c r="N30" s="107"/>
      <c r="O30" s="173"/>
      <c r="P30" s="32"/>
      <c r="Q30" s="32"/>
      <c r="R30" s="32"/>
      <c r="S30" s="32"/>
      <c r="U30" s="6"/>
      <c r="V30" s="6"/>
      <c r="W30" s="6"/>
      <c r="X30" s="6"/>
      <c r="Y30" s="6"/>
      <c r="Z30" s="6"/>
      <c r="AD30" s="98"/>
      <c r="AE30" s="98"/>
      <c r="AF30" s="6"/>
      <c r="AG30" s="6"/>
      <c r="AH30" s="6"/>
      <c r="AI30" s="6"/>
      <c r="AJ30" s="6"/>
      <c r="AK30" s="6"/>
      <c r="AL30" s="6"/>
      <c r="AM30" s="6"/>
      <c r="AN30" s="6"/>
      <c r="AO30" s="6"/>
    </row>
    <row r="31" spans="1:45" s="192" customFormat="1" ht="18" customHeight="1" x14ac:dyDescent="0.25">
      <c r="A31" s="16"/>
      <c r="B31" s="18"/>
      <c r="C31" s="446" t="s">
        <v>452</v>
      </c>
      <c r="D31" s="446"/>
      <c r="E31" s="446"/>
      <c r="F31" s="446"/>
      <c r="G31" s="446"/>
      <c r="H31" s="446"/>
      <c r="I31" s="446"/>
      <c r="J31" s="446"/>
      <c r="K31" s="446"/>
      <c r="L31" s="29"/>
      <c r="M31" s="19"/>
      <c r="N31" s="107"/>
      <c r="O31" s="32"/>
      <c r="P31" s="32"/>
      <c r="Q31" s="32"/>
      <c r="R31" s="32"/>
      <c r="S31" s="32"/>
      <c r="U31" s="6"/>
      <c r="V31" s="6"/>
      <c r="W31" s="6"/>
      <c r="X31" s="6"/>
      <c r="Y31" s="6"/>
      <c r="Z31" s="6"/>
      <c r="AD31" s="98"/>
      <c r="AE31" s="98"/>
      <c r="AF31" s="6"/>
      <c r="AG31" s="6"/>
      <c r="AH31" s="6"/>
      <c r="AI31" s="6"/>
      <c r="AJ31" s="6"/>
      <c r="AK31" s="6"/>
      <c r="AL31" s="6"/>
      <c r="AM31" s="6"/>
      <c r="AN31" s="6"/>
      <c r="AO31" s="6"/>
    </row>
    <row r="32" spans="1:45" s="192" customFormat="1" ht="18" customHeight="1" x14ac:dyDescent="0.25">
      <c r="A32" s="16"/>
      <c r="B32" s="18"/>
      <c r="C32" s="446" t="s">
        <v>453</v>
      </c>
      <c r="D32" s="446"/>
      <c r="E32" s="446"/>
      <c r="F32" s="446"/>
      <c r="G32" s="446"/>
      <c r="H32" s="446"/>
      <c r="I32" s="446"/>
      <c r="J32" s="446"/>
      <c r="K32" s="446"/>
      <c r="L32" s="29"/>
      <c r="M32" s="19"/>
      <c r="N32" s="107"/>
      <c r="O32" s="32"/>
      <c r="P32" s="32"/>
      <c r="Q32" s="32"/>
      <c r="R32" s="32"/>
      <c r="S32" s="32"/>
      <c r="U32" s="6"/>
      <c r="V32" s="6"/>
      <c r="W32" s="6"/>
      <c r="X32" s="6"/>
      <c r="Y32" s="6"/>
      <c r="Z32" s="6"/>
      <c r="AD32" s="98"/>
      <c r="AE32" s="98"/>
      <c r="AF32" s="6"/>
      <c r="AG32" s="6"/>
      <c r="AH32" s="6"/>
      <c r="AI32" s="6"/>
      <c r="AJ32" s="6"/>
      <c r="AK32" s="6"/>
      <c r="AL32" s="6"/>
      <c r="AM32" s="6"/>
      <c r="AN32" s="6"/>
      <c r="AO32" s="6"/>
    </row>
    <row r="33" spans="1:41" s="192" customFormat="1" ht="18" customHeight="1" x14ac:dyDescent="0.25">
      <c r="A33" s="16"/>
      <c r="B33" s="18"/>
      <c r="C33" s="446" t="s">
        <v>454</v>
      </c>
      <c r="D33" s="446"/>
      <c r="E33" s="446"/>
      <c r="F33" s="446"/>
      <c r="G33" s="446"/>
      <c r="H33" s="446"/>
      <c r="I33" s="446"/>
      <c r="J33" s="446"/>
      <c r="K33" s="446"/>
      <c r="L33" s="29"/>
      <c r="M33" s="19"/>
      <c r="N33" s="107"/>
      <c r="O33" s="32"/>
      <c r="P33" s="32"/>
      <c r="Q33" s="32"/>
      <c r="R33" s="32"/>
      <c r="S33" s="32"/>
      <c r="U33" s="6"/>
      <c r="V33" s="6"/>
      <c r="W33" s="6"/>
      <c r="X33" s="6"/>
      <c r="Y33" s="6"/>
      <c r="Z33" s="6"/>
      <c r="AD33" s="98"/>
      <c r="AE33" s="98"/>
      <c r="AF33" s="6"/>
      <c r="AG33" s="6"/>
      <c r="AH33" s="6"/>
      <c r="AI33" s="6"/>
      <c r="AJ33" s="6"/>
      <c r="AK33" s="6"/>
      <c r="AL33" s="6"/>
      <c r="AM33" s="6"/>
      <c r="AN33" s="6"/>
      <c r="AO33" s="6"/>
    </row>
    <row r="34" spans="1:41" s="192" customFormat="1" ht="18" customHeight="1" x14ac:dyDescent="0.25">
      <c r="A34" s="16"/>
      <c r="B34" s="18"/>
      <c r="C34" s="446" t="s">
        <v>455</v>
      </c>
      <c r="D34" s="446"/>
      <c r="E34" s="446"/>
      <c r="F34" s="446"/>
      <c r="G34" s="446"/>
      <c r="H34" s="446"/>
      <c r="I34" s="446"/>
      <c r="J34" s="446"/>
      <c r="K34" s="446"/>
      <c r="L34" s="29"/>
      <c r="M34" s="19"/>
      <c r="N34" s="107"/>
      <c r="O34" s="32"/>
      <c r="P34" s="32"/>
      <c r="Q34" s="32"/>
      <c r="R34" s="32"/>
      <c r="S34" s="32"/>
      <c r="U34" s="6"/>
      <c r="V34" s="6"/>
      <c r="W34" s="6"/>
      <c r="X34" s="6"/>
      <c r="Y34" s="6"/>
      <c r="Z34" s="6"/>
      <c r="AD34" s="98"/>
      <c r="AE34" s="98"/>
      <c r="AF34" s="6"/>
      <c r="AG34" s="6"/>
      <c r="AH34" s="6"/>
      <c r="AI34" s="6"/>
      <c r="AJ34" s="6"/>
      <c r="AK34" s="6"/>
      <c r="AL34" s="6"/>
      <c r="AM34" s="6"/>
      <c r="AN34" s="6"/>
      <c r="AO34" s="6"/>
    </row>
    <row r="35" spans="1:41" s="192" customFormat="1" ht="18" customHeight="1" x14ac:dyDescent="0.25">
      <c r="A35" s="16"/>
      <c r="B35" s="18"/>
      <c r="C35" s="446" t="s">
        <v>456</v>
      </c>
      <c r="D35" s="446"/>
      <c r="E35" s="446"/>
      <c r="F35" s="446"/>
      <c r="G35" s="446"/>
      <c r="H35" s="446"/>
      <c r="I35" s="446"/>
      <c r="J35" s="446"/>
      <c r="K35" s="446"/>
      <c r="L35" s="29"/>
      <c r="M35" s="19"/>
      <c r="N35" s="107"/>
      <c r="O35" s="32"/>
      <c r="P35" s="32"/>
      <c r="Q35" s="32"/>
      <c r="R35" s="32"/>
      <c r="S35" s="32"/>
      <c r="U35" s="6"/>
      <c r="V35" s="6"/>
      <c r="W35" s="6"/>
      <c r="X35" s="6"/>
      <c r="Y35" s="6"/>
      <c r="Z35" s="6"/>
      <c r="AD35" s="98"/>
      <c r="AE35" s="98"/>
      <c r="AF35" s="6"/>
      <c r="AG35" s="6"/>
      <c r="AH35" s="6"/>
      <c r="AI35" s="6"/>
      <c r="AJ35" s="6"/>
      <c r="AK35" s="6"/>
      <c r="AL35" s="6"/>
      <c r="AM35" s="6"/>
      <c r="AN35" s="6"/>
      <c r="AO35" s="6"/>
    </row>
    <row r="36" spans="1:41" s="192" customFormat="1" ht="18" customHeight="1" x14ac:dyDescent="0.25">
      <c r="A36" s="16"/>
      <c r="B36" s="18"/>
      <c r="C36" s="446" t="s">
        <v>457</v>
      </c>
      <c r="D36" s="446"/>
      <c r="E36" s="446"/>
      <c r="F36" s="446"/>
      <c r="G36" s="446"/>
      <c r="H36" s="446"/>
      <c r="I36" s="446"/>
      <c r="J36" s="446"/>
      <c r="K36" s="446"/>
      <c r="L36" s="29"/>
      <c r="M36" s="19"/>
      <c r="N36" s="107"/>
      <c r="O36" s="32"/>
      <c r="P36" s="32"/>
      <c r="Q36" s="32"/>
      <c r="R36" s="32"/>
      <c r="S36" s="32"/>
      <c r="U36" s="6"/>
      <c r="V36" s="6"/>
      <c r="W36" s="6"/>
      <c r="X36" s="6"/>
      <c r="Y36" s="6"/>
      <c r="Z36" s="6"/>
      <c r="AD36" s="98"/>
      <c r="AE36" s="98"/>
      <c r="AF36" s="6"/>
      <c r="AG36" s="6"/>
      <c r="AH36" s="6"/>
      <c r="AI36" s="6"/>
      <c r="AJ36" s="6"/>
      <c r="AK36" s="6"/>
      <c r="AL36" s="6"/>
      <c r="AM36" s="6"/>
      <c r="AN36" s="6"/>
      <c r="AO36" s="6"/>
    </row>
    <row r="37" spans="1:41" s="192" customFormat="1" ht="18" customHeight="1" x14ac:dyDescent="0.25">
      <c r="A37" s="16"/>
      <c r="B37" s="18"/>
      <c r="C37" s="446" t="s">
        <v>458</v>
      </c>
      <c r="D37" s="446"/>
      <c r="E37" s="446"/>
      <c r="F37" s="446"/>
      <c r="G37" s="446"/>
      <c r="H37" s="446"/>
      <c r="I37" s="446"/>
      <c r="J37" s="446"/>
      <c r="K37" s="446"/>
      <c r="L37" s="29"/>
      <c r="M37" s="19"/>
      <c r="N37" s="107"/>
      <c r="O37" s="32"/>
      <c r="P37" s="32"/>
      <c r="Q37" s="32"/>
      <c r="R37" s="32"/>
      <c r="S37" s="32"/>
      <c r="U37" s="6"/>
      <c r="V37" s="6"/>
      <c r="W37" s="6"/>
      <c r="X37" s="6"/>
      <c r="Y37" s="6"/>
      <c r="Z37" s="6"/>
      <c r="AD37" s="98"/>
      <c r="AE37" s="98"/>
      <c r="AF37" s="6"/>
      <c r="AG37" s="6"/>
      <c r="AH37" s="6"/>
      <c r="AI37" s="6"/>
      <c r="AJ37" s="6"/>
      <c r="AK37" s="6"/>
      <c r="AL37" s="6"/>
      <c r="AM37" s="6"/>
      <c r="AN37" s="6"/>
      <c r="AO37" s="6"/>
    </row>
    <row r="38" spans="1:41" s="192" customFormat="1" ht="18" customHeight="1" x14ac:dyDescent="0.25">
      <c r="A38" s="16"/>
      <c r="B38" s="18"/>
      <c r="C38" s="446" t="s">
        <v>459</v>
      </c>
      <c r="D38" s="446"/>
      <c r="E38" s="446"/>
      <c r="F38" s="446"/>
      <c r="G38" s="446"/>
      <c r="H38" s="446"/>
      <c r="I38" s="446"/>
      <c r="J38" s="446"/>
      <c r="K38" s="446"/>
      <c r="L38" s="29"/>
      <c r="M38" s="19"/>
      <c r="N38" s="107"/>
      <c r="O38" s="32"/>
      <c r="P38" s="32"/>
      <c r="Q38" s="32"/>
      <c r="R38" s="32"/>
      <c r="S38" s="32"/>
      <c r="U38" s="6"/>
      <c r="V38" s="6"/>
      <c r="W38" s="6"/>
      <c r="X38" s="6"/>
      <c r="Y38" s="6"/>
      <c r="Z38" s="6"/>
      <c r="AD38" s="98"/>
      <c r="AE38" s="98"/>
      <c r="AF38" s="6"/>
      <c r="AG38" s="6"/>
      <c r="AH38" s="6"/>
      <c r="AI38" s="6"/>
      <c r="AJ38" s="6"/>
      <c r="AK38" s="6"/>
      <c r="AL38" s="6"/>
      <c r="AM38" s="6"/>
      <c r="AN38" s="6"/>
      <c r="AO38" s="6"/>
    </row>
    <row r="39" spans="1:41" s="192" customFormat="1" ht="18" customHeight="1" x14ac:dyDescent="0.25">
      <c r="A39" s="16"/>
      <c r="B39" s="18"/>
      <c r="C39" s="446" t="s">
        <v>460</v>
      </c>
      <c r="D39" s="446"/>
      <c r="E39" s="446"/>
      <c r="F39" s="446"/>
      <c r="G39" s="446"/>
      <c r="H39" s="446"/>
      <c r="I39" s="446"/>
      <c r="J39" s="446"/>
      <c r="K39" s="446"/>
      <c r="L39" s="29"/>
      <c r="M39" s="19"/>
      <c r="N39" s="107"/>
      <c r="O39" s="32"/>
      <c r="P39" s="32"/>
      <c r="Q39" s="32"/>
      <c r="R39" s="32"/>
      <c r="S39" s="32"/>
      <c r="U39" s="6"/>
      <c r="V39" s="6"/>
      <c r="W39" s="6"/>
      <c r="X39" s="6"/>
      <c r="Y39" s="6"/>
      <c r="Z39" s="6"/>
      <c r="AD39" s="98"/>
      <c r="AE39" s="98"/>
      <c r="AF39" s="6"/>
      <c r="AG39" s="6"/>
      <c r="AH39" s="6"/>
      <c r="AI39" s="6"/>
      <c r="AJ39" s="6"/>
      <c r="AK39" s="6"/>
      <c r="AL39" s="6"/>
      <c r="AM39" s="6"/>
      <c r="AN39" s="6"/>
      <c r="AO39" s="6"/>
    </row>
    <row r="40" spans="1:41" s="192" customFormat="1" ht="18" customHeight="1" x14ac:dyDescent="0.25">
      <c r="A40" s="16"/>
      <c r="B40" s="18"/>
      <c r="C40" s="446" t="s">
        <v>461</v>
      </c>
      <c r="D40" s="446"/>
      <c r="E40" s="446"/>
      <c r="F40" s="446"/>
      <c r="G40" s="446"/>
      <c r="H40" s="446"/>
      <c r="I40" s="446"/>
      <c r="J40" s="446"/>
      <c r="K40" s="446"/>
      <c r="L40" s="29"/>
      <c r="M40" s="19"/>
      <c r="N40" s="107"/>
      <c r="O40" s="32"/>
      <c r="P40" s="32"/>
      <c r="Q40" s="32"/>
      <c r="R40" s="32"/>
      <c r="S40" s="32"/>
      <c r="U40" s="6"/>
      <c r="V40" s="6"/>
      <c r="W40" s="6"/>
      <c r="X40" s="6"/>
      <c r="Y40" s="6"/>
      <c r="Z40" s="6"/>
      <c r="AD40" s="98"/>
      <c r="AE40" s="98"/>
      <c r="AF40" s="6"/>
      <c r="AG40" s="6"/>
      <c r="AH40" s="6"/>
      <c r="AI40" s="6"/>
      <c r="AJ40" s="6"/>
      <c r="AK40" s="6"/>
      <c r="AL40" s="6"/>
      <c r="AM40" s="6"/>
      <c r="AN40" s="6"/>
      <c r="AO40" s="6"/>
    </row>
    <row r="41" spans="1:41" s="192" customFormat="1" ht="9.9499999999999993" customHeight="1" x14ac:dyDescent="0.25">
      <c r="A41" s="16"/>
      <c r="B41" s="18"/>
      <c r="C41" s="191"/>
      <c r="D41" s="191"/>
      <c r="E41" s="191"/>
      <c r="F41" s="191"/>
      <c r="G41" s="188"/>
      <c r="H41" s="188"/>
      <c r="I41" s="188"/>
      <c r="J41" s="188"/>
      <c r="K41" s="188"/>
      <c r="L41" s="188"/>
      <c r="M41" s="19"/>
      <c r="N41" s="107"/>
      <c r="O41" s="539"/>
      <c r="P41" s="539"/>
      <c r="Q41" s="539"/>
      <c r="R41" s="32"/>
      <c r="S41" s="32"/>
      <c r="U41" s="6"/>
      <c r="V41" s="6"/>
      <c r="W41" s="6"/>
      <c r="X41" s="6"/>
      <c r="Y41" s="6"/>
      <c r="Z41" s="6"/>
      <c r="AD41" s="98"/>
      <c r="AE41" s="98"/>
      <c r="AF41" s="6"/>
      <c r="AG41" s="6"/>
      <c r="AH41" s="6"/>
      <c r="AI41" s="6"/>
      <c r="AJ41" s="6"/>
      <c r="AK41" s="6"/>
      <c r="AL41" s="6"/>
      <c r="AM41" s="6"/>
      <c r="AN41" s="6"/>
      <c r="AO41" s="6"/>
    </row>
    <row r="42" spans="1:41" s="192" customFormat="1" ht="18" customHeight="1" x14ac:dyDescent="0.25">
      <c r="A42" s="16"/>
      <c r="B42" s="18"/>
      <c r="C42" s="341" t="s">
        <v>518</v>
      </c>
      <c r="D42" s="335"/>
      <c r="E42" s="335"/>
      <c r="F42" s="335"/>
      <c r="G42" s="336"/>
      <c r="H42" s="336"/>
      <c r="I42" s="336"/>
      <c r="J42" s="336"/>
      <c r="K42" s="336"/>
      <c r="L42" s="336"/>
      <c r="M42" s="19"/>
      <c r="N42" s="107"/>
      <c r="O42" s="209"/>
      <c r="P42" s="209"/>
      <c r="Q42" s="209"/>
      <c r="R42" s="32"/>
      <c r="S42" s="32"/>
      <c r="U42" s="6"/>
      <c r="V42" s="6"/>
      <c r="W42" s="6"/>
      <c r="X42" s="6"/>
      <c r="Y42" s="6"/>
      <c r="Z42" s="6"/>
      <c r="AD42" s="98"/>
      <c r="AE42" s="98"/>
      <c r="AF42" s="6"/>
      <c r="AG42" s="6"/>
      <c r="AH42" s="6"/>
      <c r="AI42" s="6"/>
      <c r="AJ42" s="6"/>
      <c r="AK42" s="6"/>
      <c r="AL42" s="6"/>
      <c r="AM42" s="6"/>
      <c r="AN42" s="6"/>
      <c r="AO42" s="6"/>
    </row>
    <row r="43" spans="1:41" s="281" customFormat="1" ht="27.95" customHeight="1" x14ac:dyDescent="0.25">
      <c r="A43" s="16"/>
      <c r="B43" s="18"/>
      <c r="C43" s="522" t="s">
        <v>1594</v>
      </c>
      <c r="D43" s="522"/>
      <c r="E43" s="522"/>
      <c r="F43" s="522"/>
      <c r="G43" s="522"/>
      <c r="H43" s="522"/>
      <c r="I43" s="522"/>
      <c r="J43" s="522"/>
      <c r="K43" s="522"/>
      <c r="L43" s="522"/>
      <c r="M43" s="19"/>
      <c r="N43" s="107"/>
      <c r="O43" s="285"/>
      <c r="P43" s="285"/>
      <c r="Q43" s="285"/>
      <c r="R43" s="32"/>
      <c r="S43" s="32"/>
      <c r="U43" s="6"/>
      <c r="V43" s="6"/>
      <c r="W43" s="6"/>
      <c r="X43" s="6"/>
      <c r="Y43" s="6"/>
      <c r="Z43" s="6"/>
      <c r="AD43" s="98"/>
      <c r="AE43" s="98"/>
      <c r="AF43" s="6"/>
      <c r="AG43" s="6"/>
      <c r="AH43" s="6"/>
      <c r="AI43" s="6"/>
      <c r="AJ43" s="6"/>
      <c r="AK43" s="6"/>
      <c r="AL43" s="6"/>
      <c r="AM43" s="6"/>
      <c r="AN43" s="6"/>
      <c r="AO43" s="6"/>
    </row>
    <row r="44" spans="1:41" s="281" customFormat="1" ht="9.9499999999999993" customHeight="1" x14ac:dyDescent="0.25">
      <c r="A44" s="16"/>
      <c r="B44" s="18"/>
      <c r="C44" s="341"/>
      <c r="D44" s="335"/>
      <c r="E44" s="335"/>
      <c r="F44" s="335"/>
      <c r="G44" s="336"/>
      <c r="H44" s="336"/>
      <c r="I44" s="336"/>
      <c r="J44" s="336"/>
      <c r="K44" s="336"/>
      <c r="L44" s="336"/>
      <c r="M44" s="19"/>
      <c r="N44" s="107"/>
      <c r="O44" s="285"/>
      <c r="P44" s="285"/>
      <c r="Q44" s="285"/>
      <c r="R44" s="32"/>
      <c r="S44" s="32"/>
      <c r="U44" s="6"/>
      <c r="V44" s="6"/>
      <c r="W44" s="6"/>
      <c r="X44" s="6"/>
      <c r="Y44" s="6"/>
      <c r="Z44" s="6"/>
      <c r="AD44" s="98"/>
      <c r="AE44" s="98"/>
      <c r="AF44" s="6"/>
      <c r="AG44" s="6"/>
      <c r="AH44" s="6"/>
      <c r="AI44" s="6"/>
      <c r="AJ44" s="6"/>
      <c r="AK44" s="6"/>
      <c r="AL44" s="6"/>
      <c r="AM44" s="6"/>
      <c r="AN44" s="6"/>
      <c r="AO44" s="6"/>
    </row>
    <row r="45" spans="1:41" s="192" customFormat="1" ht="18" customHeight="1" x14ac:dyDescent="0.25">
      <c r="A45" s="16"/>
      <c r="B45" s="543" t="s">
        <v>519</v>
      </c>
      <c r="C45" s="543" t="s">
        <v>437</v>
      </c>
      <c r="D45" s="543" t="s">
        <v>440</v>
      </c>
      <c r="E45" s="543" t="s">
        <v>439</v>
      </c>
      <c r="F45" s="545" t="s">
        <v>520</v>
      </c>
      <c r="G45" s="546" t="s">
        <v>521</v>
      </c>
      <c r="H45" s="547"/>
      <c r="I45" s="548" t="s">
        <v>523</v>
      </c>
      <c r="J45" s="547"/>
      <c r="K45" s="546" t="s">
        <v>504</v>
      </c>
      <c r="L45" s="547"/>
      <c r="M45" s="19"/>
      <c r="N45" s="107"/>
      <c r="O45" s="296"/>
      <c r="P45" s="393"/>
      <c r="Q45" s="393"/>
      <c r="R45" s="556" t="s">
        <v>82</v>
      </c>
      <c r="S45" s="556"/>
      <c r="T45" s="556"/>
      <c r="U45" s="556"/>
      <c r="V45" s="556"/>
      <c r="W45" s="556"/>
      <c r="X45" s="6"/>
      <c r="Y45" s="6"/>
      <c r="Z45" s="6"/>
      <c r="AD45" s="98"/>
      <c r="AE45" s="98"/>
      <c r="AF45" s="6"/>
      <c r="AG45" s="6"/>
      <c r="AH45" s="6"/>
      <c r="AI45" s="6"/>
      <c r="AJ45" s="6"/>
      <c r="AK45" s="6"/>
      <c r="AL45" s="6"/>
      <c r="AM45" s="6"/>
      <c r="AN45" s="6"/>
      <c r="AO45" s="6"/>
    </row>
    <row r="46" spans="1:41" s="192" customFormat="1" ht="18" customHeight="1" x14ac:dyDescent="0.25">
      <c r="A46" s="16"/>
      <c r="B46" s="544"/>
      <c r="C46" s="544"/>
      <c r="D46" s="544"/>
      <c r="E46" s="544"/>
      <c r="F46" s="544"/>
      <c r="G46" s="195" t="s">
        <v>522</v>
      </c>
      <c r="H46" s="195" t="s">
        <v>381</v>
      </c>
      <c r="I46" s="195" t="s">
        <v>505</v>
      </c>
      <c r="J46" s="376" t="s">
        <v>1564</v>
      </c>
      <c r="K46" s="195" t="s">
        <v>505</v>
      </c>
      <c r="L46" s="376" t="s">
        <v>1564</v>
      </c>
      <c r="M46" s="19"/>
      <c r="N46" s="107"/>
      <c r="O46" s="296"/>
      <c r="P46" s="393"/>
      <c r="Q46" s="393"/>
      <c r="R46" s="556" t="s">
        <v>287</v>
      </c>
      <c r="S46" s="556"/>
      <c r="T46" s="556" t="s">
        <v>83</v>
      </c>
      <c r="U46" s="556"/>
      <c r="V46" s="556" t="s">
        <v>84</v>
      </c>
      <c r="W46" s="556"/>
      <c r="X46" s="6"/>
      <c r="Y46" s="6"/>
      <c r="Z46" s="6"/>
      <c r="AD46" s="98"/>
      <c r="AE46" s="98"/>
      <c r="AF46" s="6"/>
      <c r="AG46" s="6"/>
      <c r="AH46" s="6"/>
      <c r="AI46" s="6"/>
      <c r="AJ46" s="6"/>
      <c r="AK46" s="6"/>
      <c r="AL46" s="6"/>
      <c r="AM46" s="6"/>
      <c r="AN46" s="6"/>
      <c r="AO46" s="6"/>
    </row>
    <row r="47" spans="1:41" s="192" customFormat="1" ht="18" customHeight="1" x14ac:dyDescent="0.25">
      <c r="A47" s="16"/>
      <c r="B47" s="23"/>
      <c r="C47" s="534" t="s">
        <v>524</v>
      </c>
      <c r="D47" s="535"/>
      <c r="E47" s="536"/>
      <c r="F47" s="226"/>
      <c r="G47" s="152"/>
      <c r="H47" s="152"/>
      <c r="I47" s="29"/>
      <c r="J47" s="29"/>
      <c r="K47" s="29"/>
      <c r="L47" s="29"/>
      <c r="M47" s="19"/>
      <c r="N47" s="107"/>
      <c r="O47" s="299"/>
      <c r="P47" s="394"/>
      <c r="Q47" s="394"/>
      <c r="R47" s="542">
        <f>COUNTIF($P48:PJ77,"&gt;=1")</f>
        <v>0</v>
      </c>
      <c r="S47" s="542"/>
      <c r="T47" s="542">
        <f>COUNTIF($P48:$P77,"&gt;=250")</f>
        <v>0</v>
      </c>
      <c r="U47" s="542"/>
      <c r="V47" s="542">
        <f>COUNTIF($P48:$P77,"&gt;=700")</f>
        <v>0</v>
      </c>
      <c r="W47" s="542"/>
      <c r="X47" s="6"/>
      <c r="Y47" s="6"/>
      <c r="Z47" s="6"/>
      <c r="AD47" s="98"/>
      <c r="AE47" s="98"/>
      <c r="AF47" s="6"/>
      <c r="AG47" s="6"/>
      <c r="AH47" s="6"/>
      <c r="AI47" s="6"/>
      <c r="AJ47" s="6"/>
      <c r="AK47" s="6"/>
      <c r="AL47" s="6"/>
      <c r="AM47" s="6"/>
      <c r="AN47" s="6"/>
      <c r="AO47" s="6"/>
    </row>
    <row r="48" spans="1:41" s="192" customFormat="1" ht="27.95" customHeight="1" x14ac:dyDescent="0.25">
      <c r="A48" s="16"/>
      <c r="B48" s="38">
        <v>1</v>
      </c>
      <c r="C48" s="221"/>
      <c r="D48" s="221"/>
      <c r="E48" s="221"/>
      <c r="F48" s="220"/>
      <c r="G48" s="152"/>
      <c r="H48" s="152"/>
      <c r="I48" s="29"/>
      <c r="J48" s="29"/>
      <c r="K48" s="29"/>
      <c r="L48" s="29"/>
      <c r="M48" s="19"/>
      <c r="N48" s="107"/>
      <c r="O48" s="293"/>
      <c r="P48" s="540">
        <f>IF(I48&gt;=J48,I48,J48)</f>
        <v>0</v>
      </c>
      <c r="Q48" s="540"/>
      <c r="R48" s="541"/>
      <c r="S48" s="541"/>
      <c r="T48" s="393"/>
      <c r="U48" s="395"/>
      <c r="V48" s="395"/>
      <c r="W48" s="395"/>
      <c r="X48" s="6"/>
      <c r="Y48" s="6"/>
      <c r="Z48" s="6"/>
      <c r="AD48" s="98"/>
      <c r="AE48" s="98"/>
      <c r="AF48" s="6"/>
      <c r="AG48" s="6"/>
      <c r="AH48" s="6"/>
      <c r="AI48" s="6"/>
      <c r="AJ48" s="6"/>
      <c r="AK48" s="6"/>
      <c r="AL48" s="6"/>
      <c r="AM48" s="6"/>
      <c r="AN48" s="6"/>
      <c r="AO48" s="6"/>
    </row>
    <row r="49" spans="1:41" s="192" customFormat="1" ht="27.95" customHeight="1" x14ac:dyDescent="0.25">
      <c r="A49" s="16"/>
      <c r="B49" s="38">
        <v>2</v>
      </c>
      <c r="C49" s="221"/>
      <c r="D49" s="221"/>
      <c r="E49" s="221"/>
      <c r="F49" s="220"/>
      <c r="G49" s="152"/>
      <c r="H49" s="152"/>
      <c r="I49" s="29"/>
      <c r="J49" s="29"/>
      <c r="K49" s="29"/>
      <c r="L49" s="29"/>
      <c r="M49" s="19"/>
      <c r="N49" s="107"/>
      <c r="O49" s="293"/>
      <c r="P49" s="540">
        <f t="shared" ref="P49:P77" si="11">IF(I49&gt;=J49,I49,J49)</f>
        <v>0</v>
      </c>
      <c r="Q49" s="540"/>
      <c r="R49" s="541"/>
      <c r="S49" s="541"/>
      <c r="T49" s="393"/>
      <c r="U49" s="395"/>
      <c r="V49" s="395"/>
      <c r="W49" s="395"/>
      <c r="X49" s="6"/>
      <c r="Y49" s="6"/>
      <c r="Z49" s="6"/>
      <c r="AD49" s="98"/>
      <c r="AE49" s="98"/>
      <c r="AF49" s="6"/>
      <c r="AG49" s="6"/>
      <c r="AH49" s="6"/>
      <c r="AI49" s="6"/>
      <c r="AJ49" s="6"/>
      <c r="AK49" s="6"/>
      <c r="AL49" s="6"/>
      <c r="AM49" s="6"/>
      <c r="AN49" s="6"/>
      <c r="AO49" s="6"/>
    </row>
    <row r="50" spans="1:41" s="192" customFormat="1" ht="27.95" customHeight="1" x14ac:dyDescent="0.25">
      <c r="A50" s="16"/>
      <c r="B50" s="38">
        <v>3</v>
      </c>
      <c r="C50" s="221"/>
      <c r="D50" s="221"/>
      <c r="E50" s="221"/>
      <c r="F50" s="220"/>
      <c r="G50" s="152"/>
      <c r="H50" s="152"/>
      <c r="I50" s="29"/>
      <c r="J50" s="29"/>
      <c r="K50" s="29"/>
      <c r="L50" s="29"/>
      <c r="M50" s="19"/>
      <c r="N50" s="107"/>
      <c r="O50" s="293"/>
      <c r="P50" s="540">
        <f t="shared" si="11"/>
        <v>0</v>
      </c>
      <c r="Q50" s="540"/>
      <c r="R50" s="541"/>
      <c r="S50" s="541"/>
      <c r="T50" s="393"/>
      <c r="U50" s="395"/>
      <c r="V50" s="395"/>
      <c r="W50" s="395"/>
      <c r="X50" s="6"/>
      <c r="Y50" s="6"/>
      <c r="Z50" s="6"/>
      <c r="AD50" s="98"/>
      <c r="AE50" s="98"/>
      <c r="AF50" s="6"/>
      <c r="AG50" s="6"/>
      <c r="AH50" s="6"/>
      <c r="AI50" s="6"/>
      <c r="AJ50" s="6"/>
      <c r="AK50" s="6"/>
      <c r="AL50" s="6"/>
      <c r="AM50" s="6"/>
      <c r="AN50" s="6"/>
      <c r="AO50" s="6"/>
    </row>
    <row r="51" spans="1:41" s="192" customFormat="1" ht="27.95" customHeight="1" x14ac:dyDescent="0.25">
      <c r="A51" s="16"/>
      <c r="B51" s="38">
        <v>4</v>
      </c>
      <c r="C51" s="221"/>
      <c r="D51" s="221"/>
      <c r="E51" s="221"/>
      <c r="F51" s="220"/>
      <c r="G51" s="152"/>
      <c r="H51" s="152"/>
      <c r="I51" s="29"/>
      <c r="J51" s="29"/>
      <c r="K51" s="29"/>
      <c r="L51" s="29"/>
      <c r="M51" s="19"/>
      <c r="N51" s="107"/>
      <c r="O51" s="293"/>
      <c r="P51" s="540">
        <f t="shared" si="11"/>
        <v>0</v>
      </c>
      <c r="Q51" s="540"/>
      <c r="R51" s="541"/>
      <c r="S51" s="541"/>
      <c r="T51" s="393"/>
      <c r="U51" s="395"/>
      <c r="V51" s="395"/>
      <c r="W51" s="395"/>
      <c r="X51" s="6"/>
      <c r="Y51" s="6"/>
      <c r="Z51" s="6"/>
      <c r="AD51" s="98"/>
      <c r="AE51" s="98"/>
      <c r="AF51" s="6"/>
      <c r="AG51" s="6"/>
      <c r="AH51" s="6"/>
      <c r="AI51" s="6"/>
      <c r="AJ51" s="6"/>
      <c r="AK51" s="6"/>
      <c r="AL51" s="6"/>
      <c r="AM51" s="6"/>
      <c r="AN51" s="6"/>
      <c r="AO51" s="6"/>
    </row>
    <row r="52" spans="1:41" s="192" customFormat="1" ht="27.95" customHeight="1" x14ac:dyDescent="0.25">
      <c r="A52" s="16"/>
      <c r="B52" s="38">
        <v>5</v>
      </c>
      <c r="C52" s="221"/>
      <c r="D52" s="221"/>
      <c r="E52" s="221"/>
      <c r="F52" s="220"/>
      <c r="G52" s="152"/>
      <c r="H52" s="152"/>
      <c r="I52" s="29"/>
      <c r="J52" s="29"/>
      <c r="K52" s="29"/>
      <c r="L52" s="29"/>
      <c r="M52" s="19"/>
      <c r="N52" s="107"/>
      <c r="O52" s="293"/>
      <c r="P52" s="540">
        <f t="shared" si="11"/>
        <v>0</v>
      </c>
      <c r="Q52" s="540"/>
      <c r="R52" s="541"/>
      <c r="S52" s="541"/>
      <c r="T52" s="393"/>
      <c r="U52" s="395"/>
      <c r="V52" s="395"/>
      <c r="W52" s="395"/>
      <c r="X52" s="6"/>
      <c r="Y52" s="6"/>
      <c r="Z52" s="6"/>
      <c r="AD52" s="98"/>
      <c r="AE52" s="98"/>
      <c r="AF52" s="6"/>
      <c r="AG52" s="6"/>
      <c r="AH52" s="6"/>
      <c r="AI52" s="6"/>
      <c r="AJ52" s="6"/>
      <c r="AK52" s="6"/>
      <c r="AL52" s="6"/>
      <c r="AM52" s="6"/>
      <c r="AN52" s="6"/>
      <c r="AO52" s="6"/>
    </row>
    <row r="53" spans="1:41" s="192" customFormat="1" ht="27.95" customHeight="1" x14ac:dyDescent="0.25">
      <c r="A53" s="16"/>
      <c r="B53" s="38">
        <v>6</v>
      </c>
      <c r="C53" s="221"/>
      <c r="D53" s="221"/>
      <c r="E53" s="221"/>
      <c r="F53" s="220"/>
      <c r="G53" s="152"/>
      <c r="H53" s="152"/>
      <c r="I53" s="29"/>
      <c r="J53" s="29"/>
      <c r="K53" s="29"/>
      <c r="L53" s="29"/>
      <c r="M53" s="19"/>
      <c r="N53" s="107"/>
      <c r="O53" s="293"/>
      <c r="P53" s="540">
        <f t="shared" si="11"/>
        <v>0</v>
      </c>
      <c r="Q53" s="540"/>
      <c r="R53" s="541"/>
      <c r="S53" s="541"/>
      <c r="T53" s="393"/>
      <c r="U53" s="395"/>
      <c r="V53" s="395"/>
      <c r="W53" s="395"/>
      <c r="X53" s="6"/>
      <c r="Y53" s="6"/>
      <c r="Z53" s="6"/>
      <c r="AD53" s="98"/>
      <c r="AE53" s="98"/>
      <c r="AF53" s="6"/>
      <c r="AG53" s="6"/>
      <c r="AH53" s="6"/>
      <c r="AI53" s="6"/>
      <c r="AJ53" s="6"/>
      <c r="AK53" s="6"/>
      <c r="AL53" s="6"/>
      <c r="AM53" s="6"/>
      <c r="AN53" s="6"/>
      <c r="AO53" s="6"/>
    </row>
    <row r="54" spans="1:41" s="192" customFormat="1" ht="27.95" customHeight="1" x14ac:dyDescent="0.25">
      <c r="A54" s="16"/>
      <c r="B54" s="38">
        <v>7</v>
      </c>
      <c r="C54" s="221"/>
      <c r="D54" s="221"/>
      <c r="E54" s="221"/>
      <c r="F54" s="220"/>
      <c r="G54" s="152"/>
      <c r="H54" s="152"/>
      <c r="I54" s="29"/>
      <c r="J54" s="29"/>
      <c r="K54" s="29"/>
      <c r="L54" s="29"/>
      <c r="M54" s="19"/>
      <c r="N54" s="107"/>
      <c r="O54" s="293"/>
      <c r="P54" s="540">
        <f t="shared" si="11"/>
        <v>0</v>
      </c>
      <c r="Q54" s="540"/>
      <c r="R54" s="541"/>
      <c r="S54" s="541"/>
      <c r="T54" s="393"/>
      <c r="U54" s="395"/>
      <c r="V54" s="395"/>
      <c r="W54" s="395"/>
      <c r="X54" s="6"/>
      <c r="Y54" s="6"/>
      <c r="Z54" s="6"/>
      <c r="AD54" s="98"/>
      <c r="AE54" s="98"/>
      <c r="AF54" s="6"/>
      <c r="AG54" s="6"/>
      <c r="AH54" s="6"/>
      <c r="AI54" s="6"/>
      <c r="AJ54" s="6"/>
      <c r="AK54" s="6"/>
      <c r="AL54" s="6"/>
      <c r="AM54" s="6"/>
      <c r="AN54" s="6"/>
      <c r="AO54" s="6"/>
    </row>
    <row r="55" spans="1:41" s="192" customFormat="1" ht="27.95" customHeight="1" x14ac:dyDescent="0.25">
      <c r="A55" s="16"/>
      <c r="B55" s="38">
        <v>8</v>
      </c>
      <c r="C55" s="221"/>
      <c r="D55" s="221"/>
      <c r="E55" s="221"/>
      <c r="F55" s="220"/>
      <c r="G55" s="152"/>
      <c r="H55" s="152"/>
      <c r="I55" s="29"/>
      <c r="J55" s="29"/>
      <c r="K55" s="29"/>
      <c r="L55" s="29"/>
      <c r="M55" s="19"/>
      <c r="N55" s="107"/>
      <c r="O55" s="293"/>
      <c r="P55" s="540">
        <f t="shared" si="11"/>
        <v>0</v>
      </c>
      <c r="Q55" s="540"/>
      <c r="R55" s="541"/>
      <c r="S55" s="541"/>
      <c r="T55" s="393"/>
      <c r="U55" s="395"/>
      <c r="V55" s="395"/>
      <c r="W55" s="395"/>
      <c r="X55" s="6"/>
      <c r="Y55" s="6"/>
      <c r="Z55" s="6"/>
      <c r="AD55" s="98"/>
      <c r="AE55" s="98"/>
      <c r="AF55" s="6"/>
      <c r="AG55" s="6"/>
      <c r="AH55" s="6"/>
      <c r="AI55" s="6"/>
      <c r="AJ55" s="6"/>
      <c r="AK55" s="6"/>
      <c r="AL55" s="6"/>
      <c r="AM55" s="6"/>
      <c r="AN55" s="6"/>
      <c r="AO55" s="6"/>
    </row>
    <row r="56" spans="1:41" s="192" customFormat="1" ht="27.95" customHeight="1" x14ac:dyDescent="0.25">
      <c r="A56" s="16"/>
      <c r="B56" s="38">
        <v>9</v>
      </c>
      <c r="C56" s="221"/>
      <c r="D56" s="221"/>
      <c r="E56" s="221"/>
      <c r="F56" s="220"/>
      <c r="G56" s="152"/>
      <c r="H56" s="152"/>
      <c r="I56" s="29"/>
      <c r="J56" s="29"/>
      <c r="K56" s="29"/>
      <c r="L56" s="29"/>
      <c r="M56" s="19"/>
      <c r="N56" s="107"/>
      <c r="O56" s="293"/>
      <c r="P56" s="540">
        <f t="shared" si="11"/>
        <v>0</v>
      </c>
      <c r="Q56" s="540"/>
      <c r="R56" s="541"/>
      <c r="S56" s="541"/>
      <c r="T56" s="393"/>
      <c r="U56" s="395"/>
      <c r="V56" s="395"/>
      <c r="W56" s="395"/>
      <c r="X56" s="6"/>
      <c r="Y56" s="6"/>
      <c r="Z56" s="6"/>
      <c r="AD56" s="98"/>
      <c r="AE56" s="98"/>
      <c r="AF56" s="6"/>
      <c r="AG56" s="6"/>
      <c r="AH56" s="6"/>
      <c r="AI56" s="6"/>
      <c r="AJ56" s="6"/>
      <c r="AK56" s="6"/>
      <c r="AL56" s="6"/>
      <c r="AM56" s="6"/>
      <c r="AN56" s="6"/>
      <c r="AO56" s="6"/>
    </row>
    <row r="57" spans="1:41" s="192" customFormat="1" ht="27.95" customHeight="1" x14ac:dyDescent="0.25">
      <c r="A57" s="16"/>
      <c r="B57" s="38">
        <v>10</v>
      </c>
      <c r="C57" s="221"/>
      <c r="D57" s="221"/>
      <c r="E57" s="221"/>
      <c r="F57" s="220"/>
      <c r="G57" s="152"/>
      <c r="H57" s="152"/>
      <c r="I57" s="29"/>
      <c r="J57" s="29"/>
      <c r="K57" s="29"/>
      <c r="L57" s="29"/>
      <c r="M57" s="19"/>
      <c r="N57" s="107"/>
      <c r="O57" s="293"/>
      <c r="P57" s="540">
        <f t="shared" si="11"/>
        <v>0</v>
      </c>
      <c r="Q57" s="540"/>
      <c r="R57" s="541"/>
      <c r="S57" s="541"/>
      <c r="T57" s="393"/>
      <c r="U57" s="395"/>
      <c r="V57" s="395"/>
      <c r="W57" s="395"/>
      <c r="X57" s="6"/>
      <c r="Y57" s="6"/>
      <c r="Z57" s="6"/>
      <c r="AD57" s="98"/>
      <c r="AE57" s="98"/>
      <c r="AF57" s="6"/>
      <c r="AG57" s="6"/>
      <c r="AH57" s="6"/>
      <c r="AI57" s="6"/>
      <c r="AJ57" s="6"/>
      <c r="AK57" s="6"/>
      <c r="AL57" s="6"/>
      <c r="AM57" s="6"/>
      <c r="AN57" s="6"/>
      <c r="AO57" s="6"/>
    </row>
    <row r="58" spans="1:41" s="192" customFormat="1" ht="27.95" customHeight="1" x14ac:dyDescent="0.25">
      <c r="A58" s="16"/>
      <c r="B58" s="38">
        <v>11</v>
      </c>
      <c r="C58" s="221"/>
      <c r="D58" s="221"/>
      <c r="E58" s="221"/>
      <c r="F58" s="220"/>
      <c r="G58" s="152"/>
      <c r="H58" s="152"/>
      <c r="I58" s="29"/>
      <c r="J58" s="29"/>
      <c r="K58" s="29"/>
      <c r="L58" s="29"/>
      <c r="M58" s="19"/>
      <c r="N58" s="107"/>
      <c r="O58" s="293"/>
      <c r="P58" s="540">
        <f t="shared" si="11"/>
        <v>0</v>
      </c>
      <c r="Q58" s="540"/>
      <c r="R58" s="541"/>
      <c r="S58" s="541"/>
      <c r="T58" s="393"/>
      <c r="U58" s="395"/>
      <c r="V58" s="395"/>
      <c r="W58" s="395"/>
      <c r="X58" s="6"/>
      <c r="Y58" s="6"/>
      <c r="Z58" s="6"/>
      <c r="AD58" s="98"/>
      <c r="AE58" s="98"/>
      <c r="AF58" s="6"/>
      <c r="AG58" s="6"/>
      <c r="AH58" s="6"/>
      <c r="AI58" s="6"/>
      <c r="AJ58" s="6"/>
      <c r="AK58" s="6"/>
      <c r="AL58" s="6"/>
      <c r="AM58" s="6"/>
      <c r="AN58" s="6"/>
      <c r="AO58" s="6"/>
    </row>
    <row r="59" spans="1:41" s="192" customFormat="1" ht="27.95" customHeight="1" x14ac:dyDescent="0.25">
      <c r="A59" s="16"/>
      <c r="B59" s="38">
        <v>12</v>
      </c>
      <c r="C59" s="221"/>
      <c r="D59" s="221"/>
      <c r="E59" s="221"/>
      <c r="F59" s="220"/>
      <c r="G59" s="152"/>
      <c r="H59" s="152"/>
      <c r="I59" s="29"/>
      <c r="J59" s="29"/>
      <c r="K59" s="29"/>
      <c r="L59" s="29"/>
      <c r="M59" s="19"/>
      <c r="N59" s="107"/>
      <c r="O59" s="293"/>
      <c r="P59" s="540">
        <f t="shared" si="11"/>
        <v>0</v>
      </c>
      <c r="Q59" s="540"/>
      <c r="R59" s="541"/>
      <c r="S59" s="541"/>
      <c r="T59" s="393"/>
      <c r="U59" s="395"/>
      <c r="V59" s="395"/>
      <c r="W59" s="395"/>
      <c r="X59" s="6"/>
      <c r="Y59" s="6"/>
      <c r="Z59" s="6"/>
      <c r="AD59" s="98"/>
      <c r="AE59" s="98"/>
      <c r="AF59" s="6"/>
      <c r="AG59" s="6"/>
      <c r="AH59" s="6"/>
      <c r="AI59" s="6"/>
      <c r="AJ59" s="6"/>
      <c r="AK59" s="6"/>
      <c r="AL59" s="6"/>
      <c r="AM59" s="6"/>
      <c r="AN59" s="6"/>
      <c r="AO59" s="6"/>
    </row>
    <row r="60" spans="1:41" s="192" customFormat="1" ht="27.95" customHeight="1" x14ac:dyDescent="0.25">
      <c r="A60" s="16"/>
      <c r="B60" s="38">
        <v>13</v>
      </c>
      <c r="C60" s="221"/>
      <c r="D60" s="221"/>
      <c r="E60" s="221"/>
      <c r="F60" s="220"/>
      <c r="G60" s="152"/>
      <c r="H60" s="152"/>
      <c r="I60" s="29"/>
      <c r="J60" s="29"/>
      <c r="K60" s="29"/>
      <c r="L60" s="29"/>
      <c r="M60" s="19"/>
      <c r="N60" s="107"/>
      <c r="O60" s="293"/>
      <c r="P60" s="540">
        <f t="shared" si="11"/>
        <v>0</v>
      </c>
      <c r="Q60" s="540"/>
      <c r="R60" s="541"/>
      <c r="S60" s="541"/>
      <c r="T60" s="393"/>
      <c r="U60" s="395"/>
      <c r="V60" s="395"/>
      <c r="W60" s="395"/>
      <c r="X60" s="6"/>
      <c r="Y60" s="6"/>
      <c r="Z60" s="6"/>
      <c r="AD60" s="98"/>
      <c r="AE60" s="98"/>
      <c r="AF60" s="6"/>
      <c r="AG60" s="6"/>
      <c r="AH60" s="6"/>
      <c r="AI60" s="6"/>
      <c r="AJ60" s="6"/>
      <c r="AK60" s="6"/>
      <c r="AL60" s="6"/>
      <c r="AM60" s="6"/>
      <c r="AN60" s="6"/>
      <c r="AO60" s="6"/>
    </row>
    <row r="61" spans="1:41" s="192" customFormat="1" ht="27.95" customHeight="1" x14ac:dyDescent="0.25">
      <c r="A61" s="16"/>
      <c r="B61" s="38">
        <v>14</v>
      </c>
      <c r="C61" s="221"/>
      <c r="D61" s="221"/>
      <c r="E61" s="221"/>
      <c r="F61" s="220"/>
      <c r="G61" s="152"/>
      <c r="H61" s="152"/>
      <c r="I61" s="29"/>
      <c r="J61" s="29"/>
      <c r="K61" s="29"/>
      <c r="L61" s="29"/>
      <c r="M61" s="19"/>
      <c r="N61" s="107"/>
      <c r="O61" s="293"/>
      <c r="P61" s="540">
        <f t="shared" si="11"/>
        <v>0</v>
      </c>
      <c r="Q61" s="540"/>
      <c r="R61" s="541"/>
      <c r="S61" s="541"/>
      <c r="T61" s="393"/>
      <c r="U61" s="395"/>
      <c r="V61" s="395"/>
      <c r="W61" s="395"/>
      <c r="X61" s="6"/>
      <c r="Y61" s="6"/>
      <c r="Z61" s="6"/>
      <c r="AD61" s="98"/>
      <c r="AE61" s="98"/>
      <c r="AF61" s="6"/>
      <c r="AG61" s="6"/>
      <c r="AH61" s="6"/>
      <c r="AI61" s="6"/>
      <c r="AJ61" s="6"/>
      <c r="AK61" s="6"/>
      <c r="AL61" s="6"/>
      <c r="AM61" s="6"/>
      <c r="AN61" s="6"/>
      <c r="AO61" s="6"/>
    </row>
    <row r="62" spans="1:41" s="192" customFormat="1" ht="27.95" customHeight="1" x14ac:dyDescent="0.25">
      <c r="A62" s="16"/>
      <c r="B62" s="38">
        <v>15</v>
      </c>
      <c r="C62" s="221"/>
      <c r="D62" s="221"/>
      <c r="E62" s="221"/>
      <c r="F62" s="220"/>
      <c r="G62" s="152"/>
      <c r="H62" s="152"/>
      <c r="I62" s="29"/>
      <c r="J62" s="29"/>
      <c r="K62" s="29"/>
      <c r="L62" s="29"/>
      <c r="M62" s="19"/>
      <c r="N62" s="107"/>
      <c r="O62" s="293"/>
      <c r="P62" s="540">
        <f t="shared" si="11"/>
        <v>0</v>
      </c>
      <c r="Q62" s="540"/>
      <c r="R62" s="541"/>
      <c r="S62" s="541"/>
      <c r="T62" s="393"/>
      <c r="U62" s="395"/>
      <c r="V62" s="395"/>
      <c r="W62" s="395"/>
      <c r="X62" s="6"/>
      <c r="Y62" s="6"/>
      <c r="Z62" s="6"/>
      <c r="AD62" s="98"/>
      <c r="AE62" s="98"/>
      <c r="AF62" s="6"/>
      <c r="AG62" s="6"/>
      <c r="AH62" s="6"/>
      <c r="AI62" s="6"/>
      <c r="AJ62" s="6"/>
      <c r="AK62" s="6"/>
      <c r="AL62" s="6"/>
      <c r="AM62" s="6"/>
      <c r="AN62" s="6"/>
      <c r="AO62" s="6"/>
    </row>
    <row r="63" spans="1:41" s="192" customFormat="1" ht="27.95" customHeight="1" x14ac:dyDescent="0.25">
      <c r="A63" s="16"/>
      <c r="B63" s="38">
        <v>16</v>
      </c>
      <c r="C63" s="221"/>
      <c r="D63" s="221"/>
      <c r="E63" s="221"/>
      <c r="F63" s="220"/>
      <c r="G63" s="152"/>
      <c r="H63" s="152"/>
      <c r="I63" s="29"/>
      <c r="J63" s="29"/>
      <c r="K63" s="29"/>
      <c r="L63" s="29"/>
      <c r="M63" s="19"/>
      <c r="N63" s="107"/>
      <c r="O63" s="293"/>
      <c r="P63" s="540">
        <f t="shared" si="11"/>
        <v>0</v>
      </c>
      <c r="Q63" s="540"/>
      <c r="R63" s="541"/>
      <c r="S63" s="541"/>
      <c r="T63" s="393"/>
      <c r="U63" s="395"/>
      <c r="V63" s="395"/>
      <c r="W63" s="395"/>
      <c r="X63" s="6"/>
      <c r="Y63" s="6"/>
      <c r="Z63" s="6"/>
      <c r="AD63" s="98"/>
      <c r="AE63" s="98"/>
      <c r="AF63" s="6"/>
      <c r="AG63" s="6"/>
      <c r="AH63" s="6"/>
      <c r="AI63" s="6"/>
      <c r="AJ63" s="6"/>
      <c r="AK63" s="6"/>
      <c r="AL63" s="6"/>
      <c r="AM63" s="6"/>
      <c r="AN63" s="6"/>
      <c r="AO63" s="6"/>
    </row>
    <row r="64" spans="1:41" s="192" customFormat="1" ht="27.95" customHeight="1" x14ac:dyDescent="0.25">
      <c r="A64" s="16"/>
      <c r="B64" s="38">
        <v>17</v>
      </c>
      <c r="C64" s="221"/>
      <c r="D64" s="221"/>
      <c r="E64" s="221"/>
      <c r="F64" s="220"/>
      <c r="G64" s="152"/>
      <c r="H64" s="152"/>
      <c r="I64" s="29"/>
      <c r="J64" s="29"/>
      <c r="K64" s="29"/>
      <c r="L64" s="29"/>
      <c r="M64" s="19"/>
      <c r="N64" s="107"/>
      <c r="O64" s="293"/>
      <c r="P64" s="540">
        <f t="shared" si="11"/>
        <v>0</v>
      </c>
      <c r="Q64" s="540"/>
      <c r="R64" s="541"/>
      <c r="S64" s="541"/>
      <c r="T64" s="393"/>
      <c r="U64" s="395"/>
      <c r="V64" s="395"/>
      <c r="W64" s="395"/>
      <c r="X64" s="6"/>
      <c r="Y64" s="6"/>
      <c r="Z64" s="6"/>
      <c r="AD64" s="98"/>
      <c r="AE64" s="98"/>
      <c r="AF64" s="6"/>
      <c r="AG64" s="6"/>
      <c r="AH64" s="6"/>
      <c r="AI64" s="6"/>
      <c r="AJ64" s="6"/>
      <c r="AK64" s="6"/>
      <c r="AL64" s="6"/>
      <c r="AM64" s="6"/>
      <c r="AN64" s="6"/>
      <c r="AO64" s="6"/>
    </row>
    <row r="65" spans="1:41" s="192" customFormat="1" ht="27.95" customHeight="1" x14ac:dyDescent="0.25">
      <c r="A65" s="16"/>
      <c r="B65" s="38">
        <v>18</v>
      </c>
      <c r="C65" s="221"/>
      <c r="D65" s="221"/>
      <c r="E65" s="221"/>
      <c r="F65" s="220"/>
      <c r="G65" s="152"/>
      <c r="H65" s="152"/>
      <c r="I65" s="29"/>
      <c r="J65" s="29"/>
      <c r="K65" s="29"/>
      <c r="L65" s="29"/>
      <c r="M65" s="19"/>
      <c r="N65" s="107"/>
      <c r="O65" s="293"/>
      <c r="P65" s="540">
        <f t="shared" si="11"/>
        <v>0</v>
      </c>
      <c r="Q65" s="540"/>
      <c r="R65" s="541"/>
      <c r="S65" s="541"/>
      <c r="T65" s="393"/>
      <c r="U65" s="395"/>
      <c r="V65" s="395"/>
      <c r="W65" s="395"/>
      <c r="X65" s="6"/>
      <c r="Y65" s="6"/>
      <c r="Z65" s="6"/>
      <c r="AD65" s="98"/>
      <c r="AE65" s="98"/>
      <c r="AF65" s="6"/>
      <c r="AG65" s="6"/>
      <c r="AH65" s="6"/>
      <c r="AI65" s="6"/>
      <c r="AJ65" s="6"/>
      <c r="AK65" s="6"/>
      <c r="AL65" s="6"/>
      <c r="AM65" s="6"/>
      <c r="AN65" s="6"/>
      <c r="AO65" s="6"/>
    </row>
    <row r="66" spans="1:41" s="192" customFormat="1" ht="27.95" customHeight="1" x14ac:dyDescent="0.25">
      <c r="A66" s="16"/>
      <c r="B66" s="38">
        <v>19</v>
      </c>
      <c r="C66" s="221"/>
      <c r="D66" s="221"/>
      <c r="E66" s="221"/>
      <c r="F66" s="220"/>
      <c r="G66" s="152"/>
      <c r="H66" s="152"/>
      <c r="I66" s="29"/>
      <c r="J66" s="29"/>
      <c r="K66" s="29"/>
      <c r="L66" s="29"/>
      <c r="M66" s="19"/>
      <c r="N66" s="107"/>
      <c r="O66" s="293"/>
      <c r="P66" s="540">
        <f t="shared" si="11"/>
        <v>0</v>
      </c>
      <c r="Q66" s="540"/>
      <c r="R66" s="541"/>
      <c r="S66" s="541"/>
      <c r="T66" s="393"/>
      <c r="U66" s="395"/>
      <c r="V66" s="395"/>
      <c r="W66" s="395"/>
      <c r="X66" s="6"/>
      <c r="Y66" s="6"/>
      <c r="Z66" s="6"/>
      <c r="AD66" s="98"/>
      <c r="AE66" s="98"/>
      <c r="AF66" s="6"/>
      <c r="AG66" s="6"/>
      <c r="AH66" s="6"/>
      <c r="AI66" s="6"/>
      <c r="AJ66" s="6"/>
      <c r="AK66" s="6"/>
      <c r="AL66" s="6"/>
      <c r="AM66" s="6"/>
      <c r="AN66" s="6"/>
      <c r="AO66" s="6"/>
    </row>
    <row r="67" spans="1:41" s="192" customFormat="1" ht="27.95" customHeight="1" x14ac:dyDescent="0.25">
      <c r="A67" s="16"/>
      <c r="B67" s="38">
        <v>20</v>
      </c>
      <c r="C67" s="221"/>
      <c r="D67" s="221"/>
      <c r="E67" s="221"/>
      <c r="F67" s="220"/>
      <c r="G67" s="152"/>
      <c r="H67" s="152"/>
      <c r="I67" s="29"/>
      <c r="J67" s="29"/>
      <c r="K67" s="29"/>
      <c r="L67" s="29"/>
      <c r="M67" s="19"/>
      <c r="N67" s="107"/>
      <c r="O67" s="293"/>
      <c r="P67" s="540">
        <f t="shared" si="11"/>
        <v>0</v>
      </c>
      <c r="Q67" s="540"/>
      <c r="R67" s="541"/>
      <c r="S67" s="541"/>
      <c r="T67" s="393"/>
      <c r="U67" s="395"/>
      <c r="V67" s="395"/>
      <c r="W67" s="395"/>
      <c r="X67" s="6"/>
      <c r="Y67" s="6"/>
      <c r="Z67" s="6"/>
      <c r="AD67" s="98"/>
      <c r="AE67" s="98"/>
      <c r="AF67" s="6"/>
      <c r="AG67" s="6"/>
      <c r="AH67" s="6"/>
      <c r="AI67" s="6"/>
      <c r="AJ67" s="6"/>
      <c r="AK67" s="6"/>
      <c r="AL67" s="6"/>
      <c r="AM67" s="6"/>
      <c r="AN67" s="6"/>
      <c r="AO67" s="6"/>
    </row>
    <row r="68" spans="1:41" s="192" customFormat="1" ht="27.95" customHeight="1" x14ac:dyDescent="0.25">
      <c r="A68" s="16"/>
      <c r="B68" s="38">
        <v>21</v>
      </c>
      <c r="C68" s="221"/>
      <c r="D68" s="221"/>
      <c r="E68" s="221"/>
      <c r="F68" s="220"/>
      <c r="G68" s="152"/>
      <c r="H68" s="152"/>
      <c r="I68" s="29"/>
      <c r="J68" s="29"/>
      <c r="K68" s="29"/>
      <c r="L68" s="29"/>
      <c r="M68" s="19"/>
      <c r="N68" s="107"/>
      <c r="O68" s="293"/>
      <c r="P68" s="540">
        <f t="shared" si="11"/>
        <v>0</v>
      </c>
      <c r="Q68" s="540"/>
      <c r="R68" s="541"/>
      <c r="S68" s="541"/>
      <c r="T68" s="393"/>
      <c r="U68" s="395"/>
      <c r="V68" s="395"/>
      <c r="W68" s="395"/>
      <c r="X68" s="6"/>
      <c r="Y68" s="6"/>
      <c r="Z68" s="6"/>
      <c r="AD68" s="98"/>
      <c r="AE68" s="98"/>
      <c r="AF68" s="6"/>
      <c r="AG68" s="6"/>
      <c r="AH68" s="6"/>
      <c r="AI68" s="6"/>
      <c r="AJ68" s="6"/>
      <c r="AK68" s="6"/>
      <c r="AL68" s="6"/>
      <c r="AM68" s="6"/>
      <c r="AN68" s="6"/>
      <c r="AO68" s="6"/>
    </row>
    <row r="69" spans="1:41" s="192" customFormat="1" ht="27.95" customHeight="1" x14ac:dyDescent="0.25">
      <c r="A69" s="16"/>
      <c r="B69" s="38">
        <v>22</v>
      </c>
      <c r="C69" s="221"/>
      <c r="D69" s="221"/>
      <c r="E69" s="221"/>
      <c r="F69" s="220"/>
      <c r="G69" s="152"/>
      <c r="H69" s="152"/>
      <c r="I69" s="29"/>
      <c r="J69" s="29"/>
      <c r="K69" s="29"/>
      <c r="L69" s="29"/>
      <c r="M69" s="19"/>
      <c r="N69" s="107"/>
      <c r="O69" s="293"/>
      <c r="P69" s="540">
        <f t="shared" si="11"/>
        <v>0</v>
      </c>
      <c r="Q69" s="540"/>
      <c r="R69" s="541"/>
      <c r="S69" s="541"/>
      <c r="T69" s="393"/>
      <c r="U69" s="395"/>
      <c r="V69" s="395"/>
      <c r="W69" s="395"/>
      <c r="X69" s="6"/>
      <c r="Y69" s="6"/>
      <c r="Z69" s="6"/>
      <c r="AD69" s="98"/>
      <c r="AE69" s="98"/>
      <c r="AF69" s="6"/>
      <c r="AG69" s="6"/>
      <c r="AH69" s="6"/>
      <c r="AI69" s="6"/>
      <c r="AJ69" s="6"/>
      <c r="AK69" s="6"/>
      <c r="AL69" s="6"/>
      <c r="AM69" s="6"/>
      <c r="AN69" s="6"/>
      <c r="AO69" s="6"/>
    </row>
    <row r="70" spans="1:41" s="192" customFormat="1" ht="27.95" customHeight="1" x14ac:dyDescent="0.25">
      <c r="A70" s="16"/>
      <c r="B70" s="38">
        <v>23</v>
      </c>
      <c r="C70" s="221"/>
      <c r="D70" s="221"/>
      <c r="E70" s="221"/>
      <c r="F70" s="220"/>
      <c r="G70" s="152"/>
      <c r="H70" s="152"/>
      <c r="I70" s="29"/>
      <c r="J70" s="29"/>
      <c r="K70" s="29"/>
      <c r="L70" s="29"/>
      <c r="M70" s="19"/>
      <c r="N70" s="107"/>
      <c r="O70" s="293"/>
      <c r="P70" s="540">
        <f t="shared" si="11"/>
        <v>0</v>
      </c>
      <c r="Q70" s="540"/>
      <c r="R70" s="541"/>
      <c r="S70" s="541"/>
      <c r="T70" s="393"/>
      <c r="U70" s="395"/>
      <c r="V70" s="395"/>
      <c r="W70" s="395"/>
      <c r="X70" s="6"/>
      <c r="Y70" s="6"/>
      <c r="Z70" s="6"/>
      <c r="AD70" s="98"/>
      <c r="AE70" s="98"/>
      <c r="AF70" s="6"/>
      <c r="AG70" s="6"/>
      <c r="AH70" s="6"/>
      <c r="AI70" s="6"/>
      <c r="AJ70" s="6"/>
      <c r="AK70" s="6"/>
      <c r="AL70" s="6"/>
      <c r="AM70" s="6"/>
      <c r="AN70" s="6"/>
      <c r="AO70" s="6"/>
    </row>
    <row r="71" spans="1:41" s="192" customFormat="1" ht="27.95" customHeight="1" x14ac:dyDescent="0.25">
      <c r="A71" s="16"/>
      <c r="B71" s="38">
        <v>24</v>
      </c>
      <c r="C71" s="221"/>
      <c r="D71" s="221"/>
      <c r="E71" s="221"/>
      <c r="F71" s="220"/>
      <c r="G71" s="152"/>
      <c r="H71" s="152"/>
      <c r="I71" s="29"/>
      <c r="J71" s="29"/>
      <c r="K71" s="29"/>
      <c r="L71" s="29"/>
      <c r="M71" s="19"/>
      <c r="N71" s="107"/>
      <c r="O71" s="293"/>
      <c r="P71" s="540">
        <f t="shared" si="11"/>
        <v>0</v>
      </c>
      <c r="Q71" s="540"/>
      <c r="R71" s="541"/>
      <c r="S71" s="541"/>
      <c r="T71" s="393"/>
      <c r="U71" s="395"/>
      <c r="V71" s="395"/>
      <c r="W71" s="395"/>
      <c r="X71" s="6"/>
      <c r="Y71" s="6"/>
      <c r="Z71" s="6"/>
      <c r="AD71" s="98"/>
      <c r="AE71" s="98"/>
      <c r="AF71" s="6"/>
      <c r="AG71" s="6"/>
      <c r="AH71" s="6"/>
      <c r="AI71" s="6"/>
      <c r="AJ71" s="6"/>
      <c r="AK71" s="6"/>
      <c r="AL71" s="6"/>
      <c r="AM71" s="6"/>
      <c r="AN71" s="6"/>
      <c r="AO71" s="6"/>
    </row>
    <row r="72" spans="1:41" s="192" customFormat="1" ht="27.95" customHeight="1" x14ac:dyDescent="0.25">
      <c r="A72" s="16"/>
      <c r="B72" s="38">
        <v>25</v>
      </c>
      <c r="C72" s="221"/>
      <c r="D72" s="221"/>
      <c r="E72" s="221"/>
      <c r="F72" s="220"/>
      <c r="G72" s="152"/>
      <c r="H72" s="152"/>
      <c r="I72" s="29"/>
      <c r="J72" s="29"/>
      <c r="K72" s="29"/>
      <c r="L72" s="29"/>
      <c r="M72" s="19"/>
      <c r="N72" s="107"/>
      <c r="O72" s="293"/>
      <c r="P72" s="540">
        <f t="shared" si="11"/>
        <v>0</v>
      </c>
      <c r="Q72" s="540"/>
      <c r="R72" s="541"/>
      <c r="S72" s="541"/>
      <c r="T72" s="393"/>
      <c r="U72" s="395"/>
      <c r="V72" s="395"/>
      <c r="W72" s="395"/>
      <c r="X72" s="6"/>
      <c r="Y72" s="6"/>
      <c r="Z72" s="6"/>
      <c r="AD72" s="98"/>
      <c r="AE72" s="98"/>
      <c r="AF72" s="6"/>
      <c r="AG72" s="6"/>
      <c r="AH72" s="6"/>
      <c r="AI72" s="6"/>
      <c r="AJ72" s="6"/>
      <c r="AK72" s="6"/>
      <c r="AL72" s="6"/>
      <c r="AM72" s="6"/>
      <c r="AN72" s="6"/>
      <c r="AO72" s="6"/>
    </row>
    <row r="73" spans="1:41" s="192" customFormat="1" ht="27.95" customHeight="1" x14ac:dyDescent="0.25">
      <c r="A73" s="16"/>
      <c r="B73" s="38">
        <v>26</v>
      </c>
      <c r="C73" s="221"/>
      <c r="D73" s="221"/>
      <c r="E73" s="221"/>
      <c r="F73" s="220"/>
      <c r="G73" s="152"/>
      <c r="H73" s="152"/>
      <c r="I73" s="29"/>
      <c r="J73" s="29"/>
      <c r="K73" s="29"/>
      <c r="L73" s="29"/>
      <c r="M73" s="19"/>
      <c r="N73" s="107"/>
      <c r="O73" s="293"/>
      <c r="P73" s="540">
        <f t="shared" si="11"/>
        <v>0</v>
      </c>
      <c r="Q73" s="540"/>
      <c r="R73" s="541"/>
      <c r="S73" s="541"/>
      <c r="T73" s="393"/>
      <c r="U73" s="395"/>
      <c r="V73" s="395"/>
      <c r="W73" s="395"/>
      <c r="X73" s="6"/>
      <c r="Y73" s="6"/>
      <c r="Z73" s="6"/>
      <c r="AD73" s="98"/>
      <c r="AE73" s="98"/>
      <c r="AF73" s="6"/>
      <c r="AG73" s="6"/>
      <c r="AH73" s="6"/>
      <c r="AI73" s="6"/>
      <c r="AJ73" s="6"/>
      <c r="AK73" s="6"/>
      <c r="AL73" s="6"/>
      <c r="AM73" s="6"/>
      <c r="AN73" s="6"/>
      <c r="AO73" s="6"/>
    </row>
    <row r="74" spans="1:41" s="192" customFormat="1" ht="27.95" customHeight="1" x14ac:dyDescent="0.25">
      <c r="A74" s="16"/>
      <c r="B74" s="38">
        <v>27</v>
      </c>
      <c r="C74" s="221"/>
      <c r="D74" s="221"/>
      <c r="E74" s="221"/>
      <c r="F74" s="220"/>
      <c r="G74" s="152"/>
      <c r="H74" s="152"/>
      <c r="I74" s="29"/>
      <c r="J74" s="29"/>
      <c r="K74" s="29"/>
      <c r="L74" s="29"/>
      <c r="M74" s="19"/>
      <c r="N74" s="107"/>
      <c r="O74" s="293"/>
      <c r="P74" s="540">
        <f t="shared" si="11"/>
        <v>0</v>
      </c>
      <c r="Q74" s="540"/>
      <c r="R74" s="541"/>
      <c r="S74" s="541"/>
      <c r="T74" s="393"/>
      <c r="U74" s="395"/>
      <c r="V74" s="395"/>
      <c r="W74" s="395"/>
      <c r="X74" s="6"/>
      <c r="Y74" s="6"/>
      <c r="Z74" s="6"/>
      <c r="AD74" s="98"/>
      <c r="AE74" s="98"/>
      <c r="AF74" s="6"/>
      <c r="AG74" s="6"/>
      <c r="AH74" s="6"/>
      <c r="AI74" s="6"/>
      <c r="AJ74" s="6"/>
      <c r="AK74" s="6"/>
      <c r="AL74" s="6"/>
      <c r="AM74" s="6"/>
      <c r="AN74" s="6"/>
      <c r="AO74" s="6"/>
    </row>
    <row r="75" spans="1:41" s="192" customFormat="1" ht="27.95" customHeight="1" x14ac:dyDescent="0.25">
      <c r="A75" s="16"/>
      <c r="B75" s="38">
        <v>28</v>
      </c>
      <c r="C75" s="221"/>
      <c r="D75" s="221"/>
      <c r="E75" s="221"/>
      <c r="F75" s="220"/>
      <c r="G75" s="152"/>
      <c r="H75" s="152"/>
      <c r="I75" s="29"/>
      <c r="J75" s="29"/>
      <c r="K75" s="29"/>
      <c r="L75" s="29"/>
      <c r="M75" s="19"/>
      <c r="N75" s="107"/>
      <c r="O75" s="293"/>
      <c r="P75" s="540">
        <f t="shared" si="11"/>
        <v>0</v>
      </c>
      <c r="Q75" s="540"/>
      <c r="R75" s="541"/>
      <c r="S75" s="541"/>
      <c r="T75" s="393"/>
      <c r="U75" s="395"/>
      <c r="V75" s="395"/>
      <c r="W75" s="395"/>
      <c r="X75" s="6"/>
      <c r="Y75" s="6"/>
      <c r="Z75" s="6"/>
      <c r="AD75" s="98"/>
      <c r="AE75" s="98"/>
      <c r="AF75" s="6"/>
      <c r="AG75" s="6"/>
      <c r="AH75" s="6"/>
      <c r="AI75" s="6"/>
      <c r="AJ75" s="6"/>
      <c r="AK75" s="6"/>
      <c r="AL75" s="6"/>
      <c r="AM75" s="6"/>
      <c r="AN75" s="6"/>
      <c r="AO75" s="6"/>
    </row>
    <row r="76" spans="1:41" s="192" customFormat="1" ht="27.95" customHeight="1" x14ac:dyDescent="0.25">
      <c r="A76" s="16"/>
      <c r="B76" s="38">
        <v>29</v>
      </c>
      <c r="C76" s="221"/>
      <c r="D76" s="221"/>
      <c r="E76" s="221"/>
      <c r="F76" s="220"/>
      <c r="G76" s="152"/>
      <c r="H76" s="152"/>
      <c r="I76" s="29"/>
      <c r="J76" s="29"/>
      <c r="K76" s="29"/>
      <c r="L76" s="29"/>
      <c r="M76" s="19"/>
      <c r="N76" s="107"/>
      <c r="O76" s="293"/>
      <c r="P76" s="540">
        <f t="shared" si="11"/>
        <v>0</v>
      </c>
      <c r="Q76" s="540"/>
      <c r="R76" s="541"/>
      <c r="S76" s="541"/>
      <c r="T76" s="393"/>
      <c r="U76" s="395"/>
      <c r="V76" s="395"/>
      <c r="W76" s="395"/>
      <c r="X76" s="6"/>
      <c r="Y76" s="6"/>
      <c r="Z76" s="6"/>
      <c r="AD76" s="98"/>
      <c r="AE76" s="98"/>
      <c r="AF76" s="6"/>
      <c r="AG76" s="6"/>
      <c r="AH76" s="6"/>
      <c r="AI76" s="6"/>
      <c r="AJ76" s="6"/>
      <c r="AK76" s="6"/>
      <c r="AL76" s="6"/>
      <c r="AM76" s="6"/>
      <c r="AN76" s="6"/>
      <c r="AO76" s="6"/>
    </row>
    <row r="77" spans="1:41" s="192" customFormat="1" ht="27.95" customHeight="1" x14ac:dyDescent="0.25">
      <c r="A77" s="16"/>
      <c r="B77" s="38">
        <v>30</v>
      </c>
      <c r="C77" s="221"/>
      <c r="D77" s="221"/>
      <c r="E77" s="221"/>
      <c r="F77" s="220"/>
      <c r="G77" s="152"/>
      <c r="H77" s="152"/>
      <c r="I77" s="29"/>
      <c r="J77" s="29"/>
      <c r="K77" s="29"/>
      <c r="L77" s="29"/>
      <c r="M77" s="19"/>
      <c r="N77" s="107"/>
      <c r="O77" s="293"/>
      <c r="P77" s="540">
        <f t="shared" si="11"/>
        <v>0</v>
      </c>
      <c r="Q77" s="540"/>
      <c r="R77" s="541"/>
      <c r="S77" s="541"/>
      <c r="T77" s="393"/>
      <c r="U77" s="395"/>
      <c r="V77" s="395"/>
      <c r="W77" s="395"/>
      <c r="X77" s="6"/>
      <c r="Y77" s="6"/>
      <c r="Z77" s="6"/>
      <c r="AD77" s="98"/>
      <c r="AE77" s="98"/>
      <c r="AF77" s="6"/>
      <c r="AG77" s="6"/>
      <c r="AH77" s="6"/>
      <c r="AI77" s="6"/>
      <c r="AJ77" s="6"/>
      <c r="AK77" s="6"/>
      <c r="AL77" s="6"/>
      <c r="AM77" s="6"/>
      <c r="AN77" s="6"/>
      <c r="AO77" s="6"/>
    </row>
    <row r="78" spans="1:41" s="192" customFormat="1" ht="18" customHeight="1" x14ac:dyDescent="0.25">
      <c r="A78" s="16"/>
      <c r="B78" s="25"/>
      <c r="C78" s="191"/>
      <c r="D78" s="191"/>
      <c r="E78" s="191"/>
      <c r="F78" s="38">
        <f>COUNTIF(F48:F77,"yes")</f>
        <v>0</v>
      </c>
      <c r="G78" s="529" t="s">
        <v>76</v>
      </c>
      <c r="H78" s="530"/>
      <c r="I78" s="190">
        <f>SUM(I47:I77)</f>
        <v>0</v>
      </c>
      <c r="J78" s="190">
        <f t="shared" ref="J78:L78" si="12">SUM(J47:J77)</f>
        <v>0</v>
      </c>
      <c r="K78" s="190">
        <f t="shared" si="12"/>
        <v>0</v>
      </c>
      <c r="L78" s="190">
        <f t="shared" si="12"/>
        <v>0</v>
      </c>
      <c r="M78" s="19"/>
      <c r="N78" s="107"/>
      <c r="O78" s="292"/>
      <c r="P78" s="538"/>
      <c r="Q78" s="538"/>
      <c r="R78" s="538"/>
      <c r="S78" s="538"/>
      <c r="U78" s="6"/>
      <c r="V78" s="6"/>
      <c r="W78" s="6"/>
      <c r="X78" s="6"/>
      <c r="Y78" s="6"/>
      <c r="Z78" s="6"/>
      <c r="AD78" s="98"/>
      <c r="AE78" s="98"/>
      <c r="AF78" s="6"/>
      <c r="AG78" s="6"/>
      <c r="AH78" s="6"/>
      <c r="AI78" s="6"/>
      <c r="AJ78" s="6"/>
      <c r="AK78" s="6"/>
      <c r="AL78" s="6"/>
      <c r="AM78" s="6"/>
      <c r="AN78" s="6"/>
      <c r="AO78" s="6"/>
    </row>
    <row r="79" spans="1:41" s="192" customFormat="1" ht="18" customHeight="1" x14ac:dyDescent="0.25">
      <c r="A79" s="16"/>
      <c r="B79" s="18"/>
      <c r="C79" s="341" t="s">
        <v>526</v>
      </c>
      <c r="D79" s="335"/>
      <c r="E79" s="335"/>
      <c r="F79" s="335"/>
      <c r="G79" s="336"/>
      <c r="H79" s="336"/>
      <c r="I79" s="336"/>
      <c r="J79" s="336"/>
      <c r="K79" s="336"/>
      <c r="L79" s="188"/>
      <c r="M79" s="19"/>
      <c r="N79" s="107"/>
      <c r="O79" s="291" t="s">
        <v>8</v>
      </c>
      <c r="P79" s="291" t="s">
        <v>7</v>
      </c>
      <c r="Q79" s="298"/>
      <c r="R79" s="32"/>
      <c r="S79" s="32"/>
      <c r="U79" s="6"/>
      <c r="V79" s="6"/>
      <c r="W79" s="6"/>
      <c r="X79" s="6"/>
      <c r="Y79" s="6"/>
      <c r="Z79" s="6"/>
      <c r="AD79" s="98"/>
      <c r="AE79" s="98"/>
      <c r="AF79" s="6"/>
      <c r="AG79" s="6"/>
      <c r="AH79" s="6"/>
      <c r="AI79" s="6"/>
      <c r="AJ79" s="6"/>
      <c r="AK79" s="6"/>
      <c r="AL79" s="6"/>
      <c r="AM79" s="6"/>
      <c r="AN79" s="6"/>
      <c r="AO79" s="6"/>
    </row>
    <row r="80" spans="1:41" s="192" customFormat="1" ht="18" customHeight="1" x14ac:dyDescent="0.25">
      <c r="A80" s="16"/>
      <c r="B80" s="18"/>
      <c r="C80" s="446" t="s">
        <v>527</v>
      </c>
      <c r="D80" s="446"/>
      <c r="E80" s="446"/>
      <c r="F80" s="446"/>
      <c r="G80" s="446"/>
      <c r="H80" s="446"/>
      <c r="I80" s="446"/>
      <c r="J80" s="446"/>
      <c r="K80" s="446"/>
      <c r="L80" s="196" t="str">
        <f>IF(OR(Pers!D12="C",Pers!D12=""),"",IF(Pers!D12="A",P80,IF(Pers!D12="B",O80)))</f>
        <v/>
      </c>
      <c r="M80" s="19"/>
      <c r="N80" s="107"/>
      <c r="O80" s="200" t="str">
        <f>IF(OR(AN$26=1,AN$27=1,AN$28=1),"yes","no")</f>
        <v>no</v>
      </c>
      <c r="P80" s="200" t="str">
        <f>IF(OR(AO$26=1,AO$27=1,AO$28=1),"yes","no")</f>
        <v>no</v>
      </c>
      <c r="Q80" s="225"/>
      <c r="R80" s="32"/>
      <c r="S80" s="32"/>
      <c r="U80" s="6"/>
      <c r="V80" s="6"/>
      <c r="W80" s="6"/>
      <c r="X80" s="6"/>
      <c r="Y80" s="6"/>
      <c r="Z80" s="6"/>
      <c r="AD80" s="98"/>
      <c r="AE80" s="98"/>
      <c r="AF80" s="6"/>
      <c r="AG80" s="6"/>
      <c r="AH80" s="6"/>
      <c r="AI80" s="6"/>
      <c r="AJ80" s="6"/>
      <c r="AK80" s="6"/>
      <c r="AL80" s="6"/>
      <c r="AM80" s="6"/>
      <c r="AN80" s="6"/>
      <c r="AO80" s="6"/>
    </row>
    <row r="81" spans="1:41" s="192" customFormat="1" ht="18" customHeight="1" x14ac:dyDescent="0.25">
      <c r="A81" s="16"/>
      <c r="B81" s="18"/>
      <c r="C81" s="446" t="s">
        <v>464</v>
      </c>
      <c r="D81" s="446"/>
      <c r="E81" s="446"/>
      <c r="F81" s="446"/>
      <c r="G81" s="446"/>
      <c r="H81" s="446"/>
      <c r="I81" s="446"/>
      <c r="J81" s="446"/>
      <c r="K81" s="449"/>
      <c r="L81" s="196" t="str">
        <f>IF(O81&gt;=R81,"yes","no")</f>
        <v>no</v>
      </c>
      <c r="M81" s="19"/>
      <c r="N81" s="107"/>
      <c r="O81" s="497">
        <f>IF(I26&gt;=I27,I26,IF(I27&gt;=I28,I27,I28))</f>
        <v>0</v>
      </c>
      <c r="P81" s="497"/>
      <c r="Q81" s="497"/>
      <c r="R81" s="497">
        <f>DATE(YEAR(Pers!D17)-4,MONTH(Pers!D17),DAY(Pers!D17))</f>
        <v>692501</v>
      </c>
      <c r="S81" s="497"/>
      <c r="T81" s="497"/>
      <c r="U81" s="6"/>
      <c r="V81" s="6"/>
      <c r="W81" s="6"/>
      <c r="X81" s="6"/>
      <c r="Y81" s="6"/>
      <c r="Z81" s="6"/>
      <c r="AD81" s="98"/>
      <c r="AE81" s="98"/>
      <c r="AF81" s="6"/>
      <c r="AG81" s="6"/>
      <c r="AH81" s="6"/>
      <c r="AI81" s="6"/>
      <c r="AJ81" s="6"/>
      <c r="AK81" s="6"/>
      <c r="AL81" s="6"/>
      <c r="AM81" s="6"/>
      <c r="AN81" s="6"/>
      <c r="AO81" s="6"/>
    </row>
    <row r="82" spans="1:41" s="192" customFormat="1" ht="18" customHeight="1" x14ac:dyDescent="0.25">
      <c r="A82" s="16"/>
      <c r="B82" s="18"/>
      <c r="C82" s="446" t="s">
        <v>528</v>
      </c>
      <c r="D82" s="446"/>
      <c r="E82" s="446"/>
      <c r="F82" s="446"/>
      <c r="G82" s="446"/>
      <c r="H82" s="446"/>
      <c r="I82" s="446"/>
      <c r="J82" s="446"/>
      <c r="K82" s="449"/>
      <c r="L82" s="196" t="str">
        <f>IF(AND(Pers!D12="A",P82&gt;=AL255),"yes",IF(AND(Pers!D12="B",O82&gt;=AL256),"yes","no"))</f>
        <v>no</v>
      </c>
      <c r="M82" s="19"/>
      <c r="N82" s="107"/>
      <c r="O82" s="329">
        <f>COUNTIF(Exp!$AV$11:$AV$154,"&gt;=50")</f>
        <v>0</v>
      </c>
      <c r="P82" s="329">
        <f>COUNTIF(Exp!$AV$11:$AV$154,"&gt;=75")</f>
        <v>0</v>
      </c>
      <c r="Q82" s="332" t="s">
        <v>11</v>
      </c>
      <c r="R82" s="32"/>
      <c r="S82" s="173"/>
      <c r="T82" s="208"/>
      <c r="U82" s="7"/>
      <c r="V82" s="7"/>
      <c r="W82" s="7"/>
      <c r="X82" s="7"/>
      <c r="Y82" s="7"/>
      <c r="Z82" s="7"/>
      <c r="AD82" s="98"/>
      <c r="AE82" s="98"/>
      <c r="AF82" s="6"/>
      <c r="AG82" s="6"/>
      <c r="AH82" s="6"/>
      <c r="AI82" s="6"/>
      <c r="AJ82" s="6"/>
      <c r="AK82" s="6"/>
      <c r="AL82" s="6"/>
      <c r="AM82" s="6"/>
      <c r="AN82" s="6"/>
      <c r="AO82" s="6"/>
    </row>
    <row r="83" spans="1:41" s="192" customFormat="1" ht="9.9499999999999993" customHeight="1" x14ac:dyDescent="0.25">
      <c r="A83" s="16"/>
      <c r="B83" s="18"/>
      <c r="C83" s="335"/>
      <c r="D83" s="335"/>
      <c r="E83" s="335"/>
      <c r="F83" s="335"/>
      <c r="G83" s="336"/>
      <c r="H83" s="336"/>
      <c r="I83" s="336"/>
      <c r="J83" s="336"/>
      <c r="K83" s="336"/>
      <c r="L83" s="135"/>
      <c r="M83" s="19"/>
      <c r="N83" s="107"/>
      <c r="O83" s="32"/>
      <c r="P83" s="32"/>
      <c r="Q83" s="32"/>
      <c r="R83" s="32"/>
      <c r="S83" s="32"/>
      <c r="U83" s="6"/>
      <c r="V83" s="6"/>
      <c r="W83" s="6"/>
      <c r="X83" s="6"/>
      <c r="Y83" s="6"/>
      <c r="Z83" s="6"/>
      <c r="AD83" s="98"/>
      <c r="AE83" s="98"/>
      <c r="AF83" s="6"/>
      <c r="AG83" s="6"/>
      <c r="AH83" s="6"/>
      <c r="AI83" s="6"/>
      <c r="AJ83" s="6"/>
      <c r="AK83" s="6"/>
      <c r="AL83" s="6"/>
      <c r="AM83" s="6"/>
      <c r="AN83" s="6"/>
      <c r="AO83" s="6"/>
    </row>
    <row r="84" spans="1:41" s="192" customFormat="1" ht="18" customHeight="1" x14ac:dyDescent="0.25">
      <c r="A84" s="16"/>
      <c r="B84" s="18"/>
      <c r="C84" s="446" t="s">
        <v>529</v>
      </c>
      <c r="D84" s="446"/>
      <c r="E84" s="446"/>
      <c r="F84" s="446"/>
      <c r="G84" s="446"/>
      <c r="H84" s="446"/>
      <c r="I84" s="446"/>
      <c r="J84" s="446"/>
      <c r="K84" s="449"/>
      <c r="L84" s="178" t="str">
        <f>IF(AND(L80="yes",L81="yes",L82="yes"),"yes","no")</f>
        <v>no</v>
      </c>
      <c r="M84" s="19"/>
      <c r="N84" s="107"/>
      <c r="O84" s="32"/>
      <c r="P84" s="32"/>
      <c r="Q84" s="32"/>
      <c r="R84" s="32"/>
      <c r="S84" s="32"/>
      <c r="U84" s="6"/>
      <c r="V84" s="6"/>
      <c r="W84" s="6"/>
      <c r="X84" s="6"/>
      <c r="Y84" s="6"/>
      <c r="Z84" s="6"/>
      <c r="AD84" s="98"/>
      <c r="AE84" s="98"/>
      <c r="AF84" s="6"/>
      <c r="AG84" s="6"/>
      <c r="AH84" s="6"/>
      <c r="AI84" s="6"/>
      <c r="AJ84" s="6"/>
      <c r="AK84" s="6"/>
      <c r="AL84" s="6"/>
      <c r="AM84" s="6"/>
      <c r="AN84" s="6"/>
      <c r="AO84" s="6"/>
    </row>
    <row r="85" spans="1:41" s="192" customFormat="1" ht="9.9499999999999993" customHeight="1" x14ac:dyDescent="0.25">
      <c r="A85" s="16"/>
      <c r="B85" s="18"/>
      <c r="C85" s="191"/>
      <c r="D85" s="191"/>
      <c r="E85" s="191"/>
      <c r="F85" s="191"/>
      <c r="G85" s="188"/>
      <c r="H85" s="188"/>
      <c r="I85" s="188"/>
      <c r="J85" s="188"/>
      <c r="K85" s="188"/>
      <c r="L85" s="188"/>
      <c r="M85" s="19"/>
      <c r="N85" s="107"/>
      <c r="O85" s="32"/>
      <c r="P85" s="32"/>
      <c r="Q85" s="32"/>
      <c r="R85" s="32"/>
      <c r="S85" s="32"/>
      <c r="U85" s="6"/>
      <c r="V85" s="6"/>
      <c r="W85" s="6"/>
      <c r="X85" s="6"/>
      <c r="Y85" s="6"/>
      <c r="Z85" s="6"/>
      <c r="AD85" s="98"/>
      <c r="AE85" s="98"/>
      <c r="AF85" s="6"/>
      <c r="AG85" s="6"/>
      <c r="AH85" s="6"/>
      <c r="AI85" s="6"/>
      <c r="AJ85" s="6"/>
      <c r="AK85" s="6"/>
      <c r="AL85" s="6"/>
      <c r="AM85" s="6"/>
      <c r="AN85" s="6"/>
      <c r="AO85" s="6"/>
    </row>
    <row r="86" spans="1:41" s="192" customFormat="1" ht="18" customHeight="1" x14ac:dyDescent="0.25">
      <c r="A86" s="16"/>
      <c r="B86" s="18"/>
      <c r="C86" s="341" t="s">
        <v>470</v>
      </c>
      <c r="D86" s="17"/>
      <c r="E86" s="17"/>
      <c r="F86" s="17"/>
      <c r="G86" s="188"/>
      <c r="H86" s="188"/>
      <c r="I86" s="188"/>
      <c r="J86" s="188"/>
      <c r="K86" s="188"/>
      <c r="L86" s="188"/>
      <c r="M86" s="19"/>
      <c r="N86" s="107"/>
      <c r="O86" s="32"/>
      <c r="P86" s="32"/>
      <c r="Q86" s="32"/>
      <c r="R86" s="32"/>
      <c r="S86" s="32"/>
      <c r="U86" s="6"/>
      <c r="V86" s="6"/>
      <c r="W86" s="6"/>
      <c r="X86" s="6"/>
      <c r="Y86" s="6"/>
      <c r="Z86" s="6"/>
      <c r="AD86" s="98"/>
      <c r="AE86" s="98"/>
      <c r="AF86" s="6"/>
      <c r="AG86" s="6"/>
      <c r="AH86" s="6"/>
      <c r="AI86" s="6"/>
      <c r="AJ86" s="6"/>
      <c r="AK86" s="6"/>
      <c r="AL86" s="6"/>
      <c r="AM86" s="6"/>
      <c r="AN86" s="6"/>
      <c r="AO86" s="6"/>
    </row>
    <row r="87" spans="1:41" s="192" customFormat="1" ht="18" customHeight="1" x14ac:dyDescent="0.25">
      <c r="A87" s="16"/>
      <c r="B87" s="18"/>
      <c r="C87" s="335" t="s">
        <v>471</v>
      </c>
      <c r="D87" s="191"/>
      <c r="E87" s="523"/>
      <c r="F87" s="524"/>
      <c r="G87" s="524"/>
      <c r="H87" s="524"/>
      <c r="I87" s="524"/>
      <c r="J87" s="524"/>
      <c r="K87" s="524"/>
      <c r="L87" s="525"/>
      <c r="M87" s="19"/>
      <c r="N87" s="107"/>
      <c r="O87" s="32"/>
      <c r="P87" s="32"/>
      <c r="Q87" s="32"/>
      <c r="R87" s="32"/>
      <c r="S87" s="32"/>
      <c r="U87" s="6"/>
      <c r="V87" s="6"/>
      <c r="W87" s="6"/>
      <c r="X87" s="6"/>
      <c r="Y87" s="6"/>
      <c r="Z87" s="6"/>
      <c r="AD87" s="98"/>
      <c r="AE87" s="98"/>
      <c r="AF87" s="6"/>
      <c r="AG87" s="6"/>
      <c r="AH87" s="6"/>
      <c r="AI87" s="6"/>
      <c r="AJ87" s="6"/>
      <c r="AK87" s="6"/>
      <c r="AL87" s="6"/>
      <c r="AM87" s="6"/>
      <c r="AN87" s="6"/>
      <c r="AO87" s="6"/>
    </row>
    <row r="88" spans="1:41" s="192" customFormat="1" ht="18" customHeight="1" x14ac:dyDescent="0.25">
      <c r="A88" s="16"/>
      <c r="B88" s="18"/>
      <c r="C88" s="335" t="s">
        <v>525</v>
      </c>
      <c r="D88" s="191"/>
      <c r="E88" s="523"/>
      <c r="F88" s="524"/>
      <c r="G88" s="524"/>
      <c r="H88" s="524"/>
      <c r="I88" s="524"/>
      <c r="J88" s="524"/>
      <c r="K88" s="524"/>
      <c r="L88" s="525"/>
      <c r="M88" s="19"/>
      <c r="N88" s="107"/>
      <c r="O88" s="32"/>
      <c r="P88" s="32"/>
      <c r="Q88" s="32"/>
      <c r="R88" s="32"/>
      <c r="S88" s="32"/>
      <c r="U88" s="6"/>
      <c r="V88" s="6"/>
      <c r="W88" s="6"/>
      <c r="X88" s="6"/>
      <c r="Y88" s="6"/>
      <c r="Z88" s="6"/>
      <c r="AD88" s="98"/>
      <c r="AE88" s="98"/>
      <c r="AF88" s="6"/>
      <c r="AG88" s="6"/>
      <c r="AH88" s="6"/>
      <c r="AI88" s="6"/>
      <c r="AJ88" s="6"/>
      <c r="AK88" s="6"/>
      <c r="AL88" s="6"/>
      <c r="AM88" s="6"/>
      <c r="AN88" s="6"/>
      <c r="AO88" s="6"/>
    </row>
    <row r="89" spans="1:41" s="192" customFormat="1" ht="18" customHeight="1" x14ac:dyDescent="0.25">
      <c r="A89" s="16"/>
      <c r="B89" s="18"/>
      <c r="C89" s="352" t="s">
        <v>423</v>
      </c>
      <c r="D89" s="191"/>
      <c r="E89" s="523"/>
      <c r="F89" s="524"/>
      <c r="G89" s="524"/>
      <c r="H89" s="524"/>
      <c r="I89" s="524"/>
      <c r="J89" s="524"/>
      <c r="K89" s="524"/>
      <c r="L89" s="525"/>
      <c r="M89" s="19"/>
      <c r="N89" s="107"/>
      <c r="O89" s="32"/>
      <c r="P89" s="32"/>
      <c r="Q89" s="32"/>
      <c r="R89" s="32"/>
      <c r="S89" s="32"/>
      <c r="U89" s="6"/>
      <c r="V89" s="6"/>
      <c r="W89" s="6"/>
      <c r="X89" s="6"/>
      <c r="Y89" s="6"/>
      <c r="Z89" s="6"/>
      <c r="AD89" s="98"/>
      <c r="AE89" s="98"/>
      <c r="AF89" s="6"/>
      <c r="AG89" s="6"/>
      <c r="AH89" s="6"/>
      <c r="AI89" s="6"/>
      <c r="AJ89" s="6"/>
      <c r="AK89" s="6"/>
      <c r="AL89" s="6"/>
      <c r="AM89" s="6"/>
      <c r="AN89" s="6"/>
      <c r="AO89" s="6"/>
    </row>
    <row r="90" spans="1:41" s="192" customFormat="1" ht="18" customHeight="1" x14ac:dyDescent="0.25">
      <c r="A90" s="16"/>
      <c r="B90" s="18"/>
      <c r="C90" s="335" t="s">
        <v>376</v>
      </c>
      <c r="D90" s="191"/>
      <c r="E90" s="523"/>
      <c r="F90" s="524"/>
      <c r="G90" s="524"/>
      <c r="H90" s="524"/>
      <c r="I90" s="524"/>
      <c r="J90" s="524"/>
      <c r="K90" s="524"/>
      <c r="L90" s="525"/>
      <c r="M90" s="19"/>
      <c r="N90" s="107"/>
      <c r="O90" s="32"/>
      <c r="P90" s="32"/>
      <c r="Q90" s="32"/>
      <c r="R90" s="32"/>
      <c r="S90" s="32"/>
      <c r="U90" s="6"/>
      <c r="V90" s="6"/>
      <c r="W90" s="6"/>
      <c r="X90" s="6"/>
      <c r="Y90" s="6"/>
      <c r="Z90" s="6"/>
      <c r="AD90" s="98"/>
      <c r="AE90" s="98"/>
      <c r="AF90" s="6"/>
      <c r="AG90" s="6"/>
      <c r="AH90" s="6"/>
      <c r="AI90" s="6"/>
      <c r="AJ90" s="6"/>
      <c r="AK90" s="6"/>
      <c r="AL90" s="6"/>
      <c r="AM90" s="6"/>
      <c r="AN90" s="6"/>
      <c r="AO90" s="6"/>
    </row>
    <row r="91" spans="1:41" s="192" customFormat="1" ht="9.9499999999999993" customHeight="1" x14ac:dyDescent="0.25">
      <c r="A91" s="21"/>
      <c r="B91" s="22"/>
      <c r="C91" s="22"/>
      <c r="D91" s="22"/>
      <c r="E91" s="22"/>
      <c r="F91" s="22"/>
      <c r="G91" s="22"/>
      <c r="H91" s="22"/>
      <c r="I91" s="22"/>
      <c r="J91" s="22"/>
      <c r="K91" s="22"/>
      <c r="L91" s="22"/>
      <c r="M91" s="23"/>
      <c r="N91" s="107"/>
      <c r="O91" s="32"/>
      <c r="P91" s="32"/>
      <c r="Q91" s="32"/>
      <c r="R91" s="32"/>
      <c r="S91" s="32"/>
      <c r="U91" s="6"/>
      <c r="V91" s="6"/>
      <c r="W91" s="6"/>
      <c r="X91" s="6"/>
      <c r="Y91" s="6"/>
      <c r="Z91" s="6"/>
      <c r="AD91" s="98"/>
      <c r="AE91" s="98"/>
      <c r="AF91" s="6"/>
      <c r="AG91" s="6"/>
      <c r="AH91" s="6"/>
      <c r="AI91" s="6"/>
      <c r="AJ91" s="6"/>
      <c r="AK91" s="6"/>
      <c r="AL91" s="6"/>
      <c r="AM91" s="6"/>
      <c r="AN91" s="6"/>
      <c r="AO91" s="6"/>
    </row>
    <row r="92" spans="1:41" s="192" customFormat="1" ht="9.9499999999999993" customHeight="1" x14ac:dyDescent="0.25">
      <c r="A92" s="6"/>
      <c r="B92" s="6"/>
      <c r="C92" s="6"/>
      <c r="D92" s="6"/>
      <c r="E92" s="6"/>
      <c r="F92" s="6"/>
      <c r="G92" s="6"/>
      <c r="H92" s="6"/>
      <c r="I92" s="6"/>
      <c r="J92" s="6"/>
      <c r="K92" s="6"/>
      <c r="L92" s="6"/>
      <c r="N92" s="143"/>
      <c r="O92" s="32"/>
      <c r="P92" s="32"/>
      <c r="Q92" s="32"/>
      <c r="R92" s="32"/>
      <c r="S92" s="32"/>
      <c r="U92" s="6"/>
      <c r="V92" s="6"/>
      <c r="W92" s="6"/>
      <c r="X92" s="6"/>
      <c r="Y92" s="6"/>
      <c r="Z92" s="6"/>
      <c r="AD92" s="100"/>
      <c r="AE92" s="100"/>
      <c r="AF92" s="6"/>
      <c r="AG92" s="6"/>
      <c r="AH92" s="6"/>
      <c r="AI92" s="6"/>
      <c r="AJ92" s="6"/>
      <c r="AK92" s="6"/>
      <c r="AL92" s="6"/>
      <c r="AM92" s="6"/>
      <c r="AN92" s="6"/>
      <c r="AO92" s="6"/>
    </row>
    <row r="93" spans="1:41" s="192" customFormat="1" ht="9.9499999999999993" customHeight="1" x14ac:dyDescent="0.25">
      <c r="A93" s="13"/>
      <c r="B93" s="14"/>
      <c r="C93" s="14"/>
      <c r="D93" s="14"/>
      <c r="E93" s="14"/>
      <c r="F93" s="14"/>
      <c r="G93" s="14"/>
      <c r="H93" s="14"/>
      <c r="I93" s="14"/>
      <c r="J93" s="14"/>
      <c r="K93" s="14"/>
      <c r="L93" s="14"/>
      <c r="M93" s="15"/>
      <c r="N93" s="107"/>
      <c r="O93" s="32"/>
      <c r="P93" s="32"/>
      <c r="Q93" s="32"/>
      <c r="R93" s="32"/>
      <c r="S93" s="32"/>
      <c r="U93" s="6"/>
      <c r="V93" s="6"/>
      <c r="W93" s="6"/>
      <c r="X93" s="6"/>
      <c r="Y93" s="6"/>
      <c r="Z93" s="6"/>
      <c r="AA93" s="6"/>
      <c r="AB93" s="6"/>
      <c r="AC93" s="6"/>
      <c r="AD93" s="6"/>
      <c r="AE93" s="6"/>
      <c r="AF93" s="6"/>
      <c r="AG93" s="6"/>
      <c r="AH93" s="6"/>
      <c r="AI93" s="6"/>
      <c r="AJ93" s="6"/>
      <c r="AK93" s="6"/>
      <c r="AL93" s="6"/>
      <c r="AM93" s="6"/>
      <c r="AN93" s="6"/>
      <c r="AO93" s="6"/>
    </row>
    <row r="94" spans="1:41" s="192" customFormat="1" ht="18" customHeight="1" x14ac:dyDescent="0.25">
      <c r="A94" s="16"/>
      <c r="B94" s="18"/>
      <c r="C94" s="350" t="s">
        <v>531</v>
      </c>
      <c r="D94" s="17"/>
      <c r="E94" s="510"/>
      <c r="F94" s="510"/>
      <c r="G94" s="510"/>
      <c r="H94" s="510"/>
      <c r="I94" s="510"/>
      <c r="J94" s="510"/>
      <c r="K94" s="510"/>
      <c r="L94" s="510"/>
      <c r="M94" s="19"/>
      <c r="N94" s="107"/>
      <c r="O94" s="173"/>
      <c r="P94" s="173"/>
      <c r="Q94" s="173"/>
      <c r="R94" s="173"/>
      <c r="S94" s="32"/>
      <c r="U94" s="6"/>
      <c r="V94" s="6"/>
      <c r="W94" s="6"/>
      <c r="X94" s="6"/>
      <c r="Y94" s="6"/>
      <c r="Z94" s="6"/>
      <c r="AA94" s="6"/>
      <c r="AB94" s="6"/>
      <c r="AC94" s="6"/>
      <c r="AD94" s="6"/>
      <c r="AE94" s="6"/>
      <c r="AF94" s="6"/>
      <c r="AG94" s="6"/>
      <c r="AH94" s="6"/>
      <c r="AI94" s="6"/>
      <c r="AJ94" s="6"/>
      <c r="AK94" s="6"/>
      <c r="AL94" s="6"/>
      <c r="AM94" s="6"/>
      <c r="AN94" s="6"/>
      <c r="AO94" s="6"/>
    </row>
    <row r="95" spans="1:41" s="192" customFormat="1" ht="18" customHeight="1" x14ac:dyDescent="0.25">
      <c r="A95" s="16"/>
      <c r="B95" s="18"/>
      <c r="C95" s="335" t="s">
        <v>499</v>
      </c>
      <c r="D95" s="191"/>
      <c r="E95" s="537"/>
      <c r="F95" s="537"/>
      <c r="G95" s="537"/>
      <c r="H95" s="537"/>
      <c r="I95" s="537"/>
      <c r="J95" s="537"/>
      <c r="K95" s="537"/>
      <c r="L95" s="537"/>
      <c r="M95" s="19"/>
      <c r="N95" s="107"/>
      <c r="O95" s="32"/>
      <c r="P95" s="32"/>
      <c r="Q95" s="32"/>
      <c r="R95" s="32"/>
      <c r="S95" s="32"/>
      <c r="U95" s="6"/>
      <c r="V95" s="6"/>
      <c r="W95" s="6"/>
      <c r="X95" s="6"/>
      <c r="Y95" s="6"/>
      <c r="Z95" s="6"/>
      <c r="AA95" s="6"/>
      <c r="AB95" s="6"/>
      <c r="AC95" s="6"/>
      <c r="AD95" s="6"/>
      <c r="AE95" s="6"/>
      <c r="AF95" s="6"/>
      <c r="AG95" s="6"/>
      <c r="AH95" s="6"/>
      <c r="AI95" s="6"/>
      <c r="AJ95" s="6"/>
      <c r="AK95" s="6"/>
      <c r="AL95" s="6"/>
      <c r="AM95" s="6"/>
      <c r="AN95" s="6"/>
      <c r="AO95" s="6"/>
    </row>
    <row r="96" spans="1:41" s="192" customFormat="1" ht="18" customHeight="1" x14ac:dyDescent="0.25">
      <c r="A96" s="16"/>
      <c r="B96" s="18"/>
      <c r="C96" s="335" t="s">
        <v>500</v>
      </c>
      <c r="D96" s="191"/>
      <c r="E96" s="537"/>
      <c r="F96" s="537"/>
      <c r="G96" s="537"/>
      <c r="H96" s="537"/>
      <c r="I96" s="537"/>
      <c r="J96" s="537"/>
      <c r="K96" s="537"/>
      <c r="L96" s="537"/>
      <c r="M96" s="19"/>
      <c r="N96" s="107"/>
      <c r="O96" s="32"/>
      <c r="P96" s="32"/>
      <c r="Q96" s="32"/>
      <c r="R96" s="32"/>
      <c r="S96" s="32"/>
      <c r="U96" s="6"/>
      <c r="V96" s="6"/>
      <c r="W96" s="6"/>
      <c r="X96" s="6"/>
      <c r="Y96" s="6"/>
      <c r="Z96" s="6"/>
      <c r="AA96" s="6"/>
      <c r="AB96" s="6"/>
      <c r="AC96" s="6"/>
      <c r="AD96" s="6"/>
      <c r="AE96" s="6"/>
      <c r="AF96" s="6"/>
      <c r="AG96" s="6"/>
      <c r="AH96" s="6"/>
      <c r="AI96" s="6"/>
      <c r="AJ96" s="6"/>
      <c r="AK96" s="6"/>
      <c r="AL96" s="6"/>
      <c r="AM96" s="6"/>
      <c r="AN96" s="6"/>
      <c r="AO96" s="6"/>
    </row>
    <row r="97" spans="1:45" s="192" customFormat="1" ht="60" customHeight="1" x14ac:dyDescent="0.25">
      <c r="A97" s="16"/>
      <c r="B97" s="18"/>
      <c r="C97" s="335" t="s">
        <v>501</v>
      </c>
      <c r="D97" s="191"/>
      <c r="E97" s="537"/>
      <c r="F97" s="537"/>
      <c r="G97" s="537"/>
      <c r="H97" s="537"/>
      <c r="I97" s="537"/>
      <c r="J97" s="537"/>
      <c r="K97" s="537"/>
      <c r="L97" s="537"/>
      <c r="M97" s="19"/>
      <c r="N97" s="107"/>
      <c r="O97" s="32"/>
      <c r="P97" s="32"/>
      <c r="Q97" s="32"/>
      <c r="R97" s="32"/>
      <c r="S97" s="32"/>
      <c r="U97" s="6"/>
      <c r="V97" s="6"/>
      <c r="W97" s="6"/>
      <c r="X97" s="6"/>
      <c r="Y97" s="6"/>
      <c r="Z97" s="6"/>
      <c r="AA97" s="6"/>
      <c r="AB97" s="6"/>
      <c r="AC97" s="6"/>
      <c r="AD97" s="6"/>
      <c r="AE97" s="6"/>
      <c r="AF97" s="6"/>
      <c r="AG97" s="6"/>
      <c r="AH97" s="6"/>
      <c r="AI97" s="6"/>
      <c r="AJ97" s="6"/>
      <c r="AK97" s="6"/>
      <c r="AL97" s="6"/>
      <c r="AM97" s="6"/>
      <c r="AN97" s="6"/>
      <c r="AO97" s="6"/>
    </row>
    <row r="98" spans="1:45" s="192" customFormat="1" ht="9.9499999999999993" customHeight="1" x14ac:dyDescent="0.25">
      <c r="A98" s="16"/>
      <c r="B98" s="18"/>
      <c r="C98" s="335"/>
      <c r="D98" s="191"/>
      <c r="E98" s="191"/>
      <c r="F98" s="191"/>
      <c r="G98" s="188"/>
      <c r="H98" s="188"/>
      <c r="I98" s="188"/>
      <c r="J98" s="188"/>
      <c r="K98" s="188"/>
      <c r="L98" s="188"/>
      <c r="M98" s="19"/>
      <c r="N98" s="107"/>
      <c r="O98" s="32"/>
      <c r="P98" s="32"/>
      <c r="Q98" s="32"/>
      <c r="R98" s="32"/>
      <c r="S98" s="32"/>
      <c r="U98" s="6"/>
      <c r="V98" s="6"/>
      <c r="W98" s="6"/>
      <c r="X98" s="6"/>
      <c r="Y98" s="6"/>
      <c r="Z98" s="6"/>
      <c r="AA98" s="6"/>
      <c r="AB98" s="6"/>
      <c r="AC98" s="6"/>
      <c r="AD98" s="6"/>
      <c r="AE98" s="6"/>
      <c r="AF98" s="6"/>
      <c r="AG98" s="6"/>
      <c r="AH98" s="6"/>
      <c r="AI98" s="6"/>
      <c r="AJ98" s="6"/>
      <c r="AK98" s="6"/>
      <c r="AL98" s="6"/>
      <c r="AM98" s="6"/>
      <c r="AN98" s="6"/>
      <c r="AO98" s="6"/>
    </row>
    <row r="99" spans="1:45" s="192" customFormat="1" ht="18" customHeight="1" x14ac:dyDescent="0.25">
      <c r="A99" s="16"/>
      <c r="B99" s="18"/>
      <c r="C99" s="341" t="s">
        <v>502</v>
      </c>
      <c r="D99" s="17"/>
      <c r="E99" s="17"/>
      <c r="F99" s="17"/>
      <c r="G99" s="197"/>
      <c r="H99" s="498" t="s">
        <v>443</v>
      </c>
      <c r="I99" s="498"/>
      <c r="J99" s="498"/>
      <c r="K99" s="343"/>
      <c r="L99" s="351" t="s">
        <v>413</v>
      </c>
      <c r="M99" s="19"/>
      <c r="N99" s="107"/>
      <c r="O99" s="32"/>
      <c r="P99" s="32"/>
      <c r="Q99" s="32"/>
      <c r="R99" s="32"/>
      <c r="S99" s="32"/>
      <c r="U99" s="6"/>
      <c r="V99" s="6"/>
      <c r="W99" s="6"/>
      <c r="X99" s="6"/>
      <c r="Y99" s="6"/>
      <c r="Z99" s="6"/>
      <c r="AD99" s="98"/>
      <c r="AE99" s="98"/>
      <c r="AF99" s="6"/>
      <c r="AG99" s="6"/>
      <c r="AH99" s="6"/>
      <c r="AI99" s="6"/>
      <c r="AJ99" s="6"/>
      <c r="AK99" s="6"/>
      <c r="AL99" s="6"/>
      <c r="AM99" s="6"/>
      <c r="AN99" s="6"/>
      <c r="AO99" s="6"/>
    </row>
    <row r="100" spans="1:45" s="192" customFormat="1" ht="18" customHeight="1" x14ac:dyDescent="0.25">
      <c r="A100" s="16"/>
      <c r="B100" s="18"/>
      <c r="C100" s="335" t="s">
        <v>510</v>
      </c>
      <c r="D100" s="344"/>
      <c r="E100" s="344"/>
      <c r="F100" s="344"/>
      <c r="G100" s="194" t="s">
        <v>483</v>
      </c>
      <c r="H100" s="152"/>
      <c r="I100" s="218" t="s">
        <v>482</v>
      </c>
      <c r="J100" s="152"/>
      <c r="K100" s="26"/>
      <c r="L100" s="190">
        <f>ROUND(((J100-H100)/30.4),0)</f>
        <v>0</v>
      </c>
      <c r="M100" s="19"/>
      <c r="N100" s="107"/>
      <c r="O100" s="32"/>
      <c r="P100" s="32"/>
      <c r="Q100" s="32"/>
      <c r="R100" s="156"/>
      <c r="S100" s="156"/>
      <c r="T100" s="157"/>
      <c r="U100" s="157"/>
      <c r="V100" s="157"/>
      <c r="W100" s="157"/>
      <c r="X100" s="157"/>
      <c r="Y100" s="157"/>
      <c r="Z100" s="157"/>
      <c r="AA100" s="157"/>
      <c r="AB100" s="157"/>
      <c r="AC100" s="157"/>
      <c r="AD100" s="158"/>
      <c r="AE100" s="158"/>
      <c r="AF100" s="157"/>
      <c r="AG100" s="157"/>
      <c r="AH100" s="157"/>
      <c r="AI100" s="157"/>
      <c r="AJ100" s="157"/>
      <c r="AK100" s="157"/>
      <c r="AL100" s="157"/>
      <c r="AM100" s="157"/>
      <c r="AN100" s="6"/>
      <c r="AO100" s="6"/>
    </row>
    <row r="101" spans="1:45" s="192" customFormat="1" ht="9.9499999999999993" customHeight="1" x14ac:dyDescent="0.25">
      <c r="A101" s="16"/>
      <c r="B101" s="18"/>
      <c r="C101" s="335"/>
      <c r="D101" s="344"/>
      <c r="E101" s="344"/>
      <c r="F101" s="344"/>
      <c r="G101" s="217"/>
      <c r="H101" s="201"/>
      <c r="I101" s="217"/>
      <c r="J101" s="188"/>
      <c r="K101" s="26"/>
      <c r="L101" s="26"/>
      <c r="M101" s="19"/>
      <c r="N101" s="107"/>
      <c r="O101" s="32"/>
      <c r="P101" s="32"/>
      <c r="Q101" s="32"/>
      <c r="R101" s="156"/>
      <c r="S101" s="156"/>
      <c r="T101" s="157"/>
      <c r="U101" s="157"/>
      <c r="V101" s="157"/>
      <c r="W101" s="157"/>
      <c r="X101" s="157"/>
      <c r="Y101" s="157"/>
      <c r="Z101" s="157"/>
      <c r="AA101" s="157"/>
      <c r="AB101" s="157"/>
      <c r="AC101" s="157"/>
      <c r="AD101" s="158"/>
      <c r="AE101" s="158"/>
      <c r="AF101" s="157"/>
      <c r="AG101" s="157"/>
      <c r="AH101" s="157"/>
      <c r="AI101" s="157"/>
      <c r="AJ101" s="157"/>
      <c r="AK101" s="157"/>
      <c r="AL101" s="157"/>
      <c r="AM101" s="157"/>
      <c r="AN101" s="6"/>
      <c r="AO101" s="6"/>
    </row>
    <row r="102" spans="1:45" s="192" customFormat="1" ht="18" customHeight="1" x14ac:dyDescent="0.25">
      <c r="A102" s="16"/>
      <c r="B102" s="18"/>
      <c r="C102" s="335"/>
      <c r="D102" s="344"/>
      <c r="E102" s="344"/>
      <c r="F102" s="344"/>
      <c r="G102" s="551" t="s">
        <v>503</v>
      </c>
      <c r="H102" s="552"/>
      <c r="I102" s="551" t="s">
        <v>523</v>
      </c>
      <c r="J102" s="552"/>
      <c r="K102" s="553" t="s">
        <v>506</v>
      </c>
      <c r="L102" s="552"/>
      <c r="M102" s="19"/>
      <c r="N102" s="107"/>
      <c r="O102" s="32"/>
      <c r="P102" s="32"/>
      <c r="Q102" s="32"/>
      <c r="R102" s="156"/>
      <c r="S102" s="156"/>
      <c r="T102" s="157"/>
      <c r="U102" s="157"/>
      <c r="V102" s="157"/>
      <c r="W102" s="157"/>
      <c r="X102" s="157"/>
      <c r="Y102" s="157"/>
      <c r="Z102" s="157"/>
      <c r="AA102" s="157"/>
      <c r="AB102" s="157"/>
      <c r="AC102" s="157"/>
      <c r="AD102" s="158"/>
      <c r="AE102" s="158"/>
      <c r="AF102" s="157"/>
      <c r="AG102" s="157"/>
      <c r="AH102" s="157"/>
      <c r="AI102" s="157"/>
      <c r="AJ102" s="157"/>
      <c r="AK102" s="157"/>
      <c r="AL102" s="157"/>
      <c r="AM102" s="157"/>
      <c r="AN102" s="6"/>
      <c r="AO102" s="6"/>
    </row>
    <row r="103" spans="1:45" s="192" customFormat="1" ht="18" customHeight="1" x14ac:dyDescent="0.25">
      <c r="A103" s="16"/>
      <c r="B103" s="18"/>
      <c r="C103" s="335"/>
      <c r="D103" s="344"/>
      <c r="E103" s="344"/>
      <c r="F103" s="344"/>
      <c r="G103" s="353" t="s">
        <v>507</v>
      </c>
      <c r="H103" s="353" t="s">
        <v>508</v>
      </c>
      <c r="I103" s="353" t="s">
        <v>509</v>
      </c>
      <c r="J103" s="375" t="s">
        <v>1564</v>
      </c>
      <c r="K103" s="353" t="s">
        <v>509</v>
      </c>
      <c r="L103" s="375" t="s">
        <v>1564</v>
      </c>
      <c r="M103" s="19"/>
      <c r="N103" s="107"/>
      <c r="O103" s="32"/>
      <c r="P103" s="32"/>
      <c r="Q103" s="32"/>
      <c r="R103" s="156"/>
      <c r="S103" s="156"/>
      <c r="T103" s="157"/>
      <c r="U103" s="157"/>
      <c r="V103" s="157"/>
      <c r="W103" s="157"/>
      <c r="X103" s="157"/>
      <c r="Y103" s="157"/>
      <c r="Z103" s="157"/>
      <c r="AA103" s="157"/>
      <c r="AB103" s="157"/>
      <c r="AC103" s="157"/>
      <c r="AD103" s="158"/>
      <c r="AE103" s="158"/>
      <c r="AF103" s="157"/>
      <c r="AG103" s="157"/>
      <c r="AH103" s="157"/>
      <c r="AI103" s="157"/>
      <c r="AJ103" s="157"/>
      <c r="AK103" s="157"/>
      <c r="AL103" s="157"/>
      <c r="AM103" s="157"/>
      <c r="AN103" s="6"/>
      <c r="AO103" s="6"/>
    </row>
    <row r="104" spans="1:45" s="192" customFormat="1" ht="18" customHeight="1" x14ac:dyDescent="0.25">
      <c r="A104" s="16"/>
      <c r="B104" s="18"/>
      <c r="C104" s="335" t="s">
        <v>511</v>
      </c>
      <c r="D104" s="344"/>
      <c r="E104" s="344"/>
      <c r="F104" s="344"/>
      <c r="G104" s="29"/>
      <c r="H104" s="29"/>
      <c r="I104" s="190">
        <f>I164</f>
        <v>0</v>
      </c>
      <c r="J104" s="190">
        <f>J164</f>
        <v>0</v>
      </c>
      <c r="K104" s="190">
        <f>K164</f>
        <v>0</v>
      </c>
      <c r="L104" s="190">
        <f>L164</f>
        <v>0</v>
      </c>
      <c r="M104" s="19"/>
      <c r="N104" s="107"/>
      <c r="O104" s="494" t="s">
        <v>274</v>
      </c>
      <c r="P104" s="496"/>
      <c r="Q104" s="494" t="s">
        <v>275</v>
      </c>
      <c r="R104" s="496"/>
      <c r="S104" s="494" t="s">
        <v>11</v>
      </c>
      <c r="T104" s="496"/>
      <c r="U104" s="424" t="s">
        <v>288</v>
      </c>
      <c r="V104" s="424"/>
      <c r="W104" s="157"/>
      <c r="X104" s="157"/>
      <c r="Y104" s="157"/>
      <c r="Z104" s="157"/>
      <c r="AA104" s="157"/>
      <c r="AB104" s="157"/>
      <c r="AC104" s="157"/>
      <c r="AD104" s="158"/>
      <c r="AE104" s="158"/>
      <c r="AF104" s="157"/>
      <c r="AG104" s="157"/>
      <c r="AH104" s="157"/>
      <c r="AI104" s="157"/>
      <c r="AJ104" s="157"/>
      <c r="AK104" s="157"/>
      <c r="AL104" s="157"/>
      <c r="AM104" s="157"/>
      <c r="AN104" s="6"/>
      <c r="AO104" s="6"/>
    </row>
    <row r="105" spans="1:45" s="192" customFormat="1" ht="18" customHeight="1" x14ac:dyDescent="0.25">
      <c r="A105" s="16"/>
      <c r="B105" s="18"/>
      <c r="C105" s="335" t="s">
        <v>512</v>
      </c>
      <c r="D105" s="344"/>
      <c r="E105" s="344"/>
      <c r="F105" s="344"/>
      <c r="G105" s="217"/>
      <c r="H105" s="49"/>
      <c r="I105" s="217"/>
      <c r="J105" s="49"/>
      <c r="K105" s="300">
        <f>IF(U105=0,0,(K104/S105)*12)</f>
        <v>0</v>
      </c>
      <c r="L105" s="300">
        <f>IF(U105=0,0,(L104/S105)*12)</f>
        <v>0</v>
      </c>
      <c r="M105" s="19"/>
      <c r="N105" s="107"/>
      <c r="O105" s="554">
        <f>MIN(G133:G163)</f>
        <v>0</v>
      </c>
      <c r="P105" s="555"/>
      <c r="Q105" s="554">
        <f>MAX(H133:H163)</f>
        <v>0</v>
      </c>
      <c r="R105" s="555"/>
      <c r="S105" s="511">
        <f>DATEDIF(O105,Q105,"m")+1</f>
        <v>1</v>
      </c>
      <c r="T105" s="513"/>
      <c r="U105" s="424">
        <f>COUNTA(G133:G163)</f>
        <v>0</v>
      </c>
      <c r="V105" s="424"/>
      <c r="W105" s="157"/>
      <c r="X105" s="157"/>
      <c r="Y105" s="157"/>
      <c r="Z105" s="157"/>
      <c r="AA105" s="157"/>
      <c r="AB105" s="157"/>
      <c r="AC105" s="157"/>
      <c r="AD105" s="158"/>
      <c r="AE105" s="158"/>
      <c r="AF105" s="157"/>
      <c r="AG105" s="157"/>
      <c r="AH105" s="157"/>
      <c r="AI105" s="157"/>
      <c r="AJ105" s="157"/>
      <c r="AK105" s="157"/>
      <c r="AL105" s="157"/>
      <c r="AM105" s="157"/>
      <c r="AN105" s="6"/>
      <c r="AO105" s="6"/>
    </row>
    <row r="106" spans="1:45" s="192" customFormat="1" ht="9.9499999999999993" customHeight="1" x14ac:dyDescent="0.25">
      <c r="A106" s="16"/>
      <c r="B106" s="18"/>
      <c r="C106" s="344"/>
      <c r="D106" s="344"/>
      <c r="E106" s="344"/>
      <c r="F106" s="344"/>
      <c r="G106" s="193"/>
      <c r="H106" s="193"/>
      <c r="I106" s="193"/>
      <c r="J106" s="193"/>
      <c r="K106" s="193"/>
      <c r="L106" s="193"/>
      <c r="M106" s="19"/>
      <c r="N106" s="107"/>
      <c r="O106" s="32"/>
      <c r="P106" s="32"/>
      <c r="Q106" s="32"/>
      <c r="R106" s="32"/>
      <c r="S106" s="32"/>
      <c r="U106" s="6"/>
      <c r="V106" s="6"/>
      <c r="W106" s="6"/>
      <c r="X106" s="6"/>
      <c r="Y106" s="6"/>
      <c r="Z106" s="6"/>
      <c r="AD106" s="98"/>
      <c r="AE106" s="98"/>
      <c r="AF106" s="6"/>
      <c r="AG106" s="6"/>
      <c r="AH106" s="6"/>
      <c r="AI106" s="6"/>
      <c r="AJ106" s="6"/>
      <c r="AK106" s="6"/>
      <c r="AL106" s="6"/>
      <c r="AM106" s="6"/>
      <c r="AN106" s="6"/>
      <c r="AO106" s="6"/>
    </row>
    <row r="107" spans="1:45" s="192" customFormat="1" ht="18" customHeight="1" x14ac:dyDescent="0.25">
      <c r="A107" s="16"/>
      <c r="B107" s="18"/>
      <c r="C107" s="335" t="s">
        <v>513</v>
      </c>
      <c r="D107" s="344"/>
      <c r="E107" s="344"/>
      <c r="F107" s="344"/>
      <c r="G107" s="193"/>
      <c r="H107" s="193"/>
      <c r="I107" s="193"/>
      <c r="J107" s="193"/>
      <c r="K107" s="193"/>
      <c r="L107" s="190">
        <f>SUMPRODUCT((E134:E163&lt;&gt;"")/COUNTIF(E134:E163,E134:E163&amp;""))</f>
        <v>0</v>
      </c>
      <c r="M107" s="19"/>
      <c r="N107" s="107"/>
      <c r="O107" s="32"/>
      <c r="P107" s="32"/>
      <c r="Q107" s="32"/>
      <c r="R107" s="32"/>
      <c r="S107" s="32"/>
      <c r="U107" s="6"/>
      <c r="V107" s="6"/>
      <c r="W107" s="6"/>
      <c r="X107" s="6"/>
      <c r="Y107" s="6"/>
      <c r="Z107" s="6"/>
      <c r="AD107" s="98"/>
      <c r="AE107" s="98"/>
      <c r="AF107" s="6"/>
      <c r="AG107" s="6"/>
      <c r="AH107" s="6"/>
      <c r="AI107" s="6"/>
      <c r="AJ107" s="6"/>
      <c r="AK107" s="6"/>
      <c r="AL107" s="6"/>
      <c r="AM107" s="6"/>
      <c r="AN107" s="6"/>
      <c r="AO107" s="6"/>
    </row>
    <row r="108" spans="1:45" s="192" customFormat="1" ht="18" customHeight="1" x14ac:dyDescent="0.25">
      <c r="A108" s="16"/>
      <c r="B108" s="18"/>
      <c r="C108" s="335" t="s">
        <v>514</v>
      </c>
      <c r="D108" s="335"/>
      <c r="E108" s="335"/>
      <c r="F108" s="335"/>
      <c r="G108" s="227"/>
      <c r="H108" s="528" t="s">
        <v>516</v>
      </c>
      <c r="I108" s="526"/>
      <c r="J108" s="526"/>
      <c r="K108" s="527"/>
      <c r="L108" s="190">
        <f>F164</f>
        <v>0</v>
      </c>
      <c r="M108" s="19"/>
      <c r="N108" s="107"/>
      <c r="O108" s="494" t="s">
        <v>78</v>
      </c>
      <c r="P108" s="495"/>
      <c r="Q108" s="495"/>
      <c r="R108" s="496"/>
      <c r="S108" s="494" t="s">
        <v>86</v>
      </c>
      <c r="T108" s="495"/>
      <c r="U108" s="495"/>
      <c r="V108" s="496"/>
      <c r="W108" s="494" t="s">
        <v>79</v>
      </c>
      <c r="X108" s="495"/>
      <c r="Y108" s="495"/>
      <c r="Z108" s="496"/>
      <c r="AA108" s="494" t="s">
        <v>80</v>
      </c>
      <c r="AB108" s="495"/>
      <c r="AC108" s="495"/>
      <c r="AD108" s="496"/>
      <c r="AE108" s="424" t="s">
        <v>77</v>
      </c>
      <c r="AF108" s="424"/>
      <c r="AG108" s="424"/>
      <c r="AH108" s="424"/>
      <c r="AI108" s="494" t="s">
        <v>81</v>
      </c>
      <c r="AJ108" s="495"/>
      <c r="AK108" s="495"/>
      <c r="AL108" s="496"/>
      <c r="AM108" s="165"/>
      <c r="AN108" s="424" t="s">
        <v>60</v>
      </c>
      <c r="AO108" s="424"/>
      <c r="AQ108" s="518" t="s">
        <v>280</v>
      </c>
      <c r="AR108" s="294"/>
      <c r="AS108" s="518" t="s">
        <v>281</v>
      </c>
    </row>
    <row r="109" spans="1:45" s="192" customFormat="1" ht="18" customHeight="1" x14ac:dyDescent="0.25">
      <c r="A109" s="16"/>
      <c r="B109" s="18"/>
      <c r="C109" s="446" t="s">
        <v>1571</v>
      </c>
      <c r="D109" s="446"/>
      <c r="E109" s="446"/>
      <c r="F109" s="446"/>
      <c r="G109" s="191"/>
      <c r="H109" s="191"/>
      <c r="I109" s="191"/>
      <c r="J109" s="191"/>
      <c r="K109" s="191"/>
      <c r="L109" s="29"/>
      <c r="M109" s="19"/>
      <c r="N109" s="107"/>
      <c r="O109" s="488" t="s">
        <v>8</v>
      </c>
      <c r="P109" s="488"/>
      <c r="Q109" s="488" t="s">
        <v>7</v>
      </c>
      <c r="R109" s="488"/>
      <c r="S109" s="424" t="s">
        <v>8</v>
      </c>
      <c r="T109" s="424"/>
      <c r="U109" s="424" t="s">
        <v>7</v>
      </c>
      <c r="V109" s="424"/>
      <c r="W109" s="424" t="s">
        <v>8</v>
      </c>
      <c r="X109" s="424"/>
      <c r="Y109" s="424" t="s">
        <v>7</v>
      </c>
      <c r="Z109" s="424"/>
      <c r="AA109" s="424" t="s">
        <v>8</v>
      </c>
      <c r="AB109" s="424"/>
      <c r="AC109" s="549" t="s">
        <v>7</v>
      </c>
      <c r="AD109" s="550"/>
      <c r="AE109" s="424" t="s">
        <v>8</v>
      </c>
      <c r="AF109" s="424"/>
      <c r="AG109" s="424" t="s">
        <v>7</v>
      </c>
      <c r="AH109" s="424"/>
      <c r="AI109" s="424" t="s">
        <v>8</v>
      </c>
      <c r="AJ109" s="424"/>
      <c r="AK109" s="424" t="s">
        <v>7</v>
      </c>
      <c r="AL109" s="424"/>
      <c r="AM109" s="165"/>
      <c r="AN109" s="199" t="s">
        <v>8</v>
      </c>
      <c r="AO109" s="199" t="s">
        <v>7</v>
      </c>
      <c r="AQ109" s="519"/>
      <c r="AR109" s="294"/>
      <c r="AS109" s="519"/>
    </row>
    <row r="110" spans="1:45" s="192" customFormat="1" ht="9.9499999999999993" customHeight="1" x14ac:dyDescent="0.25">
      <c r="A110" s="16"/>
      <c r="B110" s="18"/>
      <c r="C110" s="18"/>
      <c r="D110" s="18"/>
      <c r="E110" s="18"/>
      <c r="F110" s="18"/>
      <c r="G110" s="18"/>
      <c r="H110" s="18"/>
      <c r="I110" s="18"/>
      <c r="J110" s="18"/>
      <c r="K110" s="18"/>
      <c r="L110" s="18"/>
      <c r="M110" s="19"/>
      <c r="N110" s="107"/>
      <c r="O110" s="32"/>
      <c r="P110" s="32"/>
      <c r="Q110" s="32"/>
      <c r="R110" s="32"/>
      <c r="S110" s="32"/>
      <c r="AD110" s="162"/>
      <c r="AE110" s="162"/>
      <c r="AM110" s="207"/>
      <c r="AN110" s="6"/>
      <c r="AQ110" s="294"/>
      <c r="AR110" s="294"/>
      <c r="AS110" s="294"/>
    </row>
    <row r="111" spans="1:45" s="192" customFormat="1" ht="18" customHeight="1" x14ac:dyDescent="0.25">
      <c r="A111" s="16"/>
      <c r="B111" s="18"/>
      <c r="C111" s="341" t="s">
        <v>515</v>
      </c>
      <c r="D111" s="341"/>
      <c r="E111" s="341"/>
      <c r="F111" s="341"/>
      <c r="G111" s="498" t="s">
        <v>443</v>
      </c>
      <c r="H111" s="498"/>
      <c r="I111" s="498"/>
      <c r="J111" s="18"/>
      <c r="K111" s="28" t="s">
        <v>450</v>
      </c>
      <c r="L111" s="25" t="s">
        <v>517</v>
      </c>
      <c r="M111" s="19"/>
      <c r="N111" s="107"/>
      <c r="O111" s="150"/>
      <c r="P111" s="150"/>
      <c r="Q111" s="150"/>
      <c r="R111" s="150"/>
      <c r="S111" s="150"/>
      <c r="T111" s="37"/>
      <c r="U111" s="163"/>
      <c r="V111" s="163"/>
      <c r="W111" s="163"/>
      <c r="X111" s="163"/>
      <c r="Y111" s="163"/>
      <c r="Z111" s="163"/>
      <c r="AA111" s="37"/>
      <c r="AB111" s="37"/>
      <c r="AC111" s="37"/>
      <c r="AD111" s="164"/>
      <c r="AE111" s="164"/>
      <c r="AF111" s="37"/>
      <c r="AG111" s="37"/>
      <c r="AH111" s="37"/>
      <c r="AI111" s="37"/>
      <c r="AJ111" s="37"/>
      <c r="AK111" s="37"/>
      <c r="AL111" s="37"/>
      <c r="AM111" s="207"/>
      <c r="AN111" s="6"/>
      <c r="AQ111" s="294"/>
      <c r="AR111" s="294"/>
      <c r="AS111" s="294"/>
    </row>
    <row r="112" spans="1:45" s="192" customFormat="1" ht="18" customHeight="1" x14ac:dyDescent="0.25">
      <c r="A112" s="16"/>
      <c r="B112" s="210"/>
      <c r="C112" s="531"/>
      <c r="D112" s="532"/>
      <c r="E112" s="193"/>
      <c r="F112" s="344" t="s">
        <v>483</v>
      </c>
      <c r="G112" s="152"/>
      <c r="H112" s="340" t="s">
        <v>482</v>
      </c>
      <c r="I112" s="152"/>
      <c r="J112" s="202"/>
      <c r="K112" s="29"/>
      <c r="L112" s="190" t="str">
        <f>IFERROR(ROUND(K112/((I112-G112)/30.4),0),"")</f>
        <v/>
      </c>
      <c r="M112" s="19"/>
      <c r="N112" s="107"/>
      <c r="O112" s="161">
        <f>((($L105-$O$257)/($O$256-$O$257))*0.5+1)</f>
        <v>0.25</v>
      </c>
      <c r="P112" s="167">
        <f>IF($O112&gt;1.5,1.5,IF($O112&lt;0.5,0,$O112))</f>
        <v>0</v>
      </c>
      <c r="Q112" s="161">
        <f>((($L105-$Q$257)/($Q$256-$Q$257))*0.5+1)</f>
        <v>0</v>
      </c>
      <c r="R112" s="167">
        <f>IF($Q112&gt;1.5,1.5,IF($Q112&lt;0.5,0,$Q112))</f>
        <v>0</v>
      </c>
      <c r="S112" s="161">
        <f>((($K112-$S$257)/($S$256-$S$257))*0.5+1)</f>
        <v>-0.75</v>
      </c>
      <c r="T112" s="167">
        <f>IF($S112&gt;1.5,1.5,IF($S112&lt;0.5,0,$S112))</f>
        <v>0</v>
      </c>
      <c r="U112" s="161">
        <f>((($K112-$U$257)/($U$256-$U$257))*0.5+1)</f>
        <v>-1.4</v>
      </c>
      <c r="V112" s="167">
        <f>IF($U112&gt;1.5,1.5,IF($U112&lt;0.5,0,$U112))</f>
        <v>0</v>
      </c>
      <c r="W112" s="161">
        <f>((($G104-$W$257)/($W$256-$W$257))*0.5+1)</f>
        <v>0.25</v>
      </c>
      <c r="X112" s="167">
        <f>IF($W112&gt;1.5,1.5,IF($W112&lt;0.5,0,$W112))</f>
        <v>0</v>
      </c>
      <c r="Y112" s="161">
        <f>((($G104-$Y$257)/($Y$256-$Y$257))*0.5+1)</f>
        <v>0.125</v>
      </c>
      <c r="Z112" s="167">
        <f>IF($Y112&gt;1.5,1.5,IF($Y112&lt;0.5,0,$Y112))</f>
        <v>0</v>
      </c>
      <c r="AA112" s="161">
        <f>((($H104-$AA$257)/($AA$256-$AA$257))*0.5+1)</f>
        <v>0</v>
      </c>
      <c r="AB112" s="167">
        <f>IF($AA112&gt;1.5,1.5,IF($AA112&lt;0.5,0,$AA112))</f>
        <v>0</v>
      </c>
      <c r="AC112" s="161">
        <f>((($H104-$AC$257)/($AC$256-$AC$257))*0.5+1)</f>
        <v>-0.5</v>
      </c>
      <c r="AD112" s="167">
        <f>IF($AC112&gt;1.5,1.5,IF($AC112&lt;0.5,0,$AC112))</f>
        <v>0</v>
      </c>
      <c r="AE112" s="161">
        <f>((($L107-$AE$257)/($AE$256-$AE$257))*0.5+1)</f>
        <v>0</v>
      </c>
      <c r="AF112" s="167">
        <f>IF($AE112&gt;1.5,1.5,IF($AE112&lt;0.5,0,$AE112))</f>
        <v>0</v>
      </c>
      <c r="AG112" s="161">
        <f>((($L107-$AF$257)/($AF$256-$AF$257))*0.5+1)</f>
        <v>-0.5</v>
      </c>
      <c r="AH112" s="167">
        <f>IF($AG112&gt;1.5,1.5,IF($AG112&lt;0.5,0,$AG112))</f>
        <v>0</v>
      </c>
      <c r="AI112" s="161">
        <f>((($T133-$AG$257)/($AG$256-$AG$257))*0.5+1)</f>
        <v>0.16666666666666663</v>
      </c>
      <c r="AJ112" s="167">
        <f>IF($AI112&gt;1.5,1.5,IF($AI112&lt;0.5,0,$AI112))</f>
        <v>0</v>
      </c>
      <c r="AK112" s="161">
        <f>((($V133-$AI$257)/($AI$256-$AI$257))*0.5+1)</f>
        <v>0</v>
      </c>
      <c r="AL112" s="167">
        <f>IF($AK112&gt;1.5,1.5,IF($AK112&lt;0.5,0,$AK112))</f>
        <v>0</v>
      </c>
      <c r="AM112" s="166"/>
      <c r="AN112" s="168">
        <f>IF(AND($C112="Programme Manager",PRODUCT(P112,T112,X112,AB112,AF112,AJ112)&gt;=1,$L$116&gt;=$AO$256),1,0)</f>
        <v>0</v>
      </c>
      <c r="AO112" s="168">
        <f>IF(AND($C112="Programme Manager",PRODUCT(R112,V112,Z112,AD112,AH112,AL112)&gt;=1,$L$116&gt;=$AO$255),1,0)</f>
        <v>0</v>
      </c>
      <c r="AQ112" s="295">
        <f>IF(AND(OR(J104&gt;=O$263,L104&gt;=Q$263),K112&gt;=S$263,G104+H104&gt;=U$263,AS112&gt;=W$263,L116&gt;=Y$263,R133&gt;=AA$263),1,0)</f>
        <v>0</v>
      </c>
      <c r="AR112" s="294"/>
      <c r="AS112" s="297">
        <f>IF(I112="",0,DATEDIF(G112,I112,"m")+1)</f>
        <v>0</v>
      </c>
    </row>
    <row r="113" spans="1:45" s="192" customFormat="1" ht="18" customHeight="1" x14ac:dyDescent="0.25">
      <c r="A113" s="16"/>
      <c r="B113" s="210"/>
      <c r="C113" s="531"/>
      <c r="D113" s="532"/>
      <c r="E113" s="193"/>
      <c r="F113" s="344" t="s">
        <v>483</v>
      </c>
      <c r="G113" s="152"/>
      <c r="H113" s="340" t="s">
        <v>482</v>
      </c>
      <c r="I113" s="152"/>
      <c r="J113" s="202"/>
      <c r="K113" s="29"/>
      <c r="L113" s="190" t="str">
        <f t="shared" ref="L113:L114" si="13">IFERROR(ROUND(K113/((I113-G113)/30.4),0),"")</f>
        <v/>
      </c>
      <c r="M113" s="19"/>
      <c r="N113" s="107"/>
      <c r="O113" s="161">
        <f>((($L105-$O$257)/($O$256-$O$257))*0.5+1)</f>
        <v>0.25</v>
      </c>
      <c r="P113" s="167">
        <f t="shared" ref="P113:P114" si="14">IF($O113&gt;1.5,1.5,IF($O113&lt;0.5,0,$O113))</f>
        <v>0</v>
      </c>
      <c r="Q113" s="161">
        <f>((($L105-$Q$257)/($Q$256-$Q$257))*0.5+1)</f>
        <v>0</v>
      </c>
      <c r="R113" s="167">
        <f t="shared" ref="R113:R114" si="15">IF($Q113&gt;1.5,1.5,IF($Q113&lt;0.5,0,$Q113))</f>
        <v>0</v>
      </c>
      <c r="S113" s="161">
        <f>((($K113-$S$257)/($S$256-$S$257))*0.5+1)</f>
        <v>-0.75</v>
      </c>
      <c r="T113" s="167">
        <f t="shared" ref="T113:T114" si="16">IF($S113&gt;1.5,1.5,IF($S113&lt;0.5,0,$S113))</f>
        <v>0</v>
      </c>
      <c r="U113" s="161">
        <f>((($K113-$U$257)/($U$256-$U$257))*0.5+1)</f>
        <v>-1.4</v>
      </c>
      <c r="V113" s="167">
        <f t="shared" ref="V113:V114" si="17">IF($U113&gt;1.5,1.5,IF($U113&lt;0.5,0,$U113))</f>
        <v>0</v>
      </c>
      <c r="W113" s="161">
        <f>((($G104-$W$257)/($W$256-$W$257))*0.5+1)</f>
        <v>0.25</v>
      </c>
      <c r="X113" s="167">
        <f t="shared" ref="X113:X114" si="18">IF($W113&gt;1.5,1.5,IF($W113&lt;0.5,0,$W113))</f>
        <v>0</v>
      </c>
      <c r="Y113" s="161">
        <f>((($G104-$Y$257)/($Y$256-$Y$257))*0.5+1)</f>
        <v>0.125</v>
      </c>
      <c r="Z113" s="167">
        <f t="shared" ref="Z113:Z114" si="19">IF($Y113&gt;1.5,1.5,IF($Y113&lt;0.5,0,$Y113))</f>
        <v>0</v>
      </c>
      <c r="AA113" s="161">
        <f>((($H104-$AA$257)/($AA$256-$AA$257))*0.5+1)</f>
        <v>0</v>
      </c>
      <c r="AB113" s="167">
        <f t="shared" ref="AB113:AB114" si="20">IF($AA113&gt;1.5,1.5,IF($AA113&lt;0.5,0,$AA113))</f>
        <v>0</v>
      </c>
      <c r="AC113" s="161">
        <f>((($H104-$AC$257)/($AC$256-$AC$257))*0.5+1)</f>
        <v>-0.5</v>
      </c>
      <c r="AD113" s="167">
        <f t="shared" ref="AD113:AD114" si="21">IF($AC113&gt;1.5,1.5,IF($AC113&lt;0.5,0,$AC113))</f>
        <v>0</v>
      </c>
      <c r="AE113" s="161">
        <f>((($L107-$AE$257)/($AE$256-$AE$257))*0.5+1)</f>
        <v>0</v>
      </c>
      <c r="AF113" s="167">
        <f t="shared" ref="AF113:AF114" si="22">IF($AE113&gt;1.5,1.5,IF($AE113&lt;0.5,0,$AE113))</f>
        <v>0</v>
      </c>
      <c r="AG113" s="161">
        <f>((($L107-$AF$257)/($AF$256-$AF$257))*0.5+1)</f>
        <v>-0.5</v>
      </c>
      <c r="AH113" s="167">
        <f>IF($AG113&gt;1.5,1.5,IF($AG113&lt;0.5,0,$AG113))</f>
        <v>0</v>
      </c>
      <c r="AI113" s="161">
        <f>((($T133-$AG$257)/($AG$256-$AG$257))*0.5+1)</f>
        <v>0.16666666666666663</v>
      </c>
      <c r="AJ113" s="167">
        <f>IF($AI113&gt;1.5,1.5,IF($AI113&lt;0.5,0,$AI113))</f>
        <v>0</v>
      </c>
      <c r="AK113" s="161">
        <f>((($V133-$AI$257)/($AI$256-$AI$257))*0.5+1)</f>
        <v>0</v>
      </c>
      <c r="AL113" s="167">
        <f>IF($AK113&gt;1.5,1.5,IF($AK113&lt;0.5,0,$AK113))</f>
        <v>0</v>
      </c>
      <c r="AM113" s="166"/>
      <c r="AN113" s="168">
        <f>IF(AND($C113="Programme Manager",PRODUCT(P113,T113,X113,AB113,AF113,AJ113)&gt;=1,$L$116&gt;=$AO$256),1,0)</f>
        <v>0</v>
      </c>
      <c r="AO113" s="168">
        <f>IF(AND($C113="Programme Manager",PRODUCT(R113,V113,Z113,AD113,AH113,AL113)&gt;=1,$L$116&gt;=$AO$255),1,0)</f>
        <v>0</v>
      </c>
      <c r="AQ113" s="295">
        <f>IF(AND(OR(J104&gt;=O$263,L104&gt;=Q$263),K113&gt;=S$263,G104+H104&gt;=U$263,AS113&gt;=W$263,L116&gt;=Y$263,R133&gt;=AA$263),1,0)</f>
        <v>0</v>
      </c>
      <c r="AR113" s="294"/>
      <c r="AS113" s="297">
        <f t="shared" ref="AS113:AS114" si="23">IF(I113="",0,DATEDIF(G113,I113,"m")+1)</f>
        <v>0</v>
      </c>
    </row>
    <row r="114" spans="1:45" s="192" customFormat="1" ht="18" customHeight="1" x14ac:dyDescent="0.25">
      <c r="A114" s="16"/>
      <c r="B114" s="210"/>
      <c r="C114" s="533"/>
      <c r="D114" s="533"/>
      <c r="E114" s="193"/>
      <c r="F114" s="344" t="s">
        <v>483</v>
      </c>
      <c r="G114" s="152"/>
      <c r="H114" s="340" t="s">
        <v>482</v>
      </c>
      <c r="I114" s="152"/>
      <c r="J114" s="202"/>
      <c r="K114" s="29"/>
      <c r="L114" s="190" t="str">
        <f t="shared" si="13"/>
        <v/>
      </c>
      <c r="M114" s="19"/>
      <c r="N114" s="107"/>
      <c r="O114" s="161">
        <f>((($L105-$O$257)/($O$256-$O$257))*0.5+1)</f>
        <v>0.25</v>
      </c>
      <c r="P114" s="167">
        <f t="shared" si="14"/>
        <v>0</v>
      </c>
      <c r="Q114" s="161">
        <f>((($L105-$Q$257)/($Q$256-$Q$257))*0.5+1)</f>
        <v>0</v>
      </c>
      <c r="R114" s="167">
        <f t="shared" si="15"/>
        <v>0</v>
      </c>
      <c r="S114" s="161">
        <f>((($K114-$S$257)/($S$256-$S$257))*0.5+1)</f>
        <v>-0.75</v>
      </c>
      <c r="T114" s="167">
        <f t="shared" si="16"/>
        <v>0</v>
      </c>
      <c r="U114" s="161">
        <f>((($K114-$U$257)/($U$256-$U$257))*0.5+1)</f>
        <v>-1.4</v>
      </c>
      <c r="V114" s="167">
        <f t="shared" si="17"/>
        <v>0</v>
      </c>
      <c r="W114" s="161">
        <f>((($G104-$W$257)/($W$256-$W$257))*0.5+1)</f>
        <v>0.25</v>
      </c>
      <c r="X114" s="167">
        <f t="shared" si="18"/>
        <v>0</v>
      </c>
      <c r="Y114" s="161">
        <f>((($G104-$Y$257)/($Y$256-$Y$257))*0.5+1)</f>
        <v>0.125</v>
      </c>
      <c r="Z114" s="167">
        <f t="shared" si="19"/>
        <v>0</v>
      </c>
      <c r="AA114" s="161">
        <f>((($H104-$AA$257)/($AA$256-$AA$257))*0.5+1)</f>
        <v>0</v>
      </c>
      <c r="AB114" s="167">
        <f t="shared" si="20"/>
        <v>0</v>
      </c>
      <c r="AC114" s="161">
        <f>((($H104-$AC$257)/($AC$256-$AC$257))*0.5+1)</f>
        <v>-0.5</v>
      </c>
      <c r="AD114" s="167">
        <f t="shared" si="21"/>
        <v>0</v>
      </c>
      <c r="AE114" s="161">
        <f>((($L107-$AE$257)/($AE$256-$AE$257))*0.5+1)</f>
        <v>0</v>
      </c>
      <c r="AF114" s="167">
        <f t="shared" si="22"/>
        <v>0</v>
      </c>
      <c r="AG114" s="161">
        <f>((($L107-$AF$257)/($AF$256-$AF$257))*0.5+1)</f>
        <v>-0.5</v>
      </c>
      <c r="AH114" s="167">
        <f>IF($AG114&gt;1.5,1.5,IF($AG114&lt;0.5,0,$AG114))</f>
        <v>0</v>
      </c>
      <c r="AI114" s="161">
        <f>((($T133-$AG$257)/($AG$256-$AG$257))*0.5+1)</f>
        <v>0.16666666666666663</v>
      </c>
      <c r="AJ114" s="167">
        <f>IF($AI114&gt;1.5,1.5,IF($AI114&lt;0.5,0,$AI114))</f>
        <v>0</v>
      </c>
      <c r="AK114" s="161">
        <f>((($V133-$AI$257)/($AI$256-$AI$257))*0.5+1)</f>
        <v>0</v>
      </c>
      <c r="AL114" s="167">
        <f>IF($AK114&gt;1.5,1.5,IF($AK114&lt;0.5,0,$AK114))</f>
        <v>0</v>
      </c>
      <c r="AM114" s="166"/>
      <c r="AN114" s="168">
        <f>IF(AND($C114="Programme Manager",PRODUCT(P114,T114,X114,AB114,AF114,AJ114)&gt;=1,$L$116&gt;=$AO$256),1,0)</f>
        <v>0</v>
      </c>
      <c r="AO114" s="168">
        <f>IF(AND($C114="Programme Manager",PRODUCT(R114,V114,Z114,AD114,AH114,AL114)&gt;=1,$L$116&gt;=$AO$255),1,0)</f>
        <v>0</v>
      </c>
      <c r="AQ114" s="295">
        <f>IF(AND(OR(J104&gt;=O$263,L104&gt;=Q$263),K114&gt;=S$263,G104+H104&gt;=U$263,AS114&gt;=W$263,L116&gt;=Y$263,R133&gt;=AA$263),1,0)</f>
        <v>0</v>
      </c>
      <c r="AR114" s="294"/>
      <c r="AS114" s="297">
        <f t="shared" si="23"/>
        <v>0</v>
      </c>
    </row>
    <row r="115" spans="1:45" s="192" customFormat="1" ht="9.9499999999999993" customHeight="1" x14ac:dyDescent="0.25">
      <c r="A115" s="16"/>
      <c r="B115" s="18"/>
      <c r="C115" s="191"/>
      <c r="D115" s="191"/>
      <c r="E115" s="191"/>
      <c r="F115" s="191"/>
      <c r="G115" s="189"/>
      <c r="H115" s="188"/>
      <c r="I115" s="188"/>
      <c r="J115" s="188"/>
      <c r="K115" s="188"/>
      <c r="L115" s="188"/>
      <c r="M115" s="19"/>
      <c r="N115" s="107"/>
      <c r="O115" s="32"/>
      <c r="P115" s="32"/>
      <c r="Q115" s="32"/>
      <c r="R115" s="32"/>
      <c r="S115" s="32"/>
      <c r="U115" s="6"/>
      <c r="V115" s="6"/>
      <c r="W115" s="6"/>
      <c r="X115" s="6"/>
      <c r="Y115" s="6"/>
      <c r="Z115" s="6"/>
      <c r="AD115" s="98"/>
      <c r="AE115" s="98"/>
      <c r="AF115" s="6"/>
      <c r="AG115" s="6"/>
      <c r="AH115" s="6"/>
      <c r="AI115" s="6"/>
      <c r="AJ115" s="6"/>
      <c r="AK115" s="6"/>
      <c r="AL115" s="6"/>
      <c r="AM115" s="6"/>
      <c r="AN115" s="6"/>
      <c r="AO115" s="6"/>
    </row>
    <row r="116" spans="1:45" s="192" customFormat="1" ht="18" customHeight="1" x14ac:dyDescent="0.25">
      <c r="A116" s="16"/>
      <c r="B116" s="18"/>
      <c r="C116" s="425" t="s">
        <v>493</v>
      </c>
      <c r="D116" s="425"/>
      <c r="E116" s="425"/>
      <c r="F116" s="425"/>
      <c r="G116" s="425"/>
      <c r="H116" s="425"/>
      <c r="I116" s="425"/>
      <c r="J116" s="336"/>
      <c r="K116" s="336"/>
      <c r="L116" s="190">
        <f>SUM(L117:L126)</f>
        <v>0</v>
      </c>
      <c r="M116" s="19"/>
      <c r="N116" s="107"/>
      <c r="O116" s="173"/>
      <c r="P116" s="32"/>
      <c r="Q116" s="32"/>
      <c r="R116" s="32"/>
      <c r="S116" s="32"/>
      <c r="U116" s="6"/>
      <c r="V116" s="6"/>
      <c r="W116" s="6"/>
      <c r="X116" s="6"/>
      <c r="Y116" s="6"/>
      <c r="Z116" s="6"/>
      <c r="AD116" s="98"/>
      <c r="AE116" s="98"/>
      <c r="AF116" s="6"/>
      <c r="AG116" s="6"/>
      <c r="AH116" s="6"/>
      <c r="AI116" s="6"/>
      <c r="AJ116" s="6"/>
      <c r="AK116" s="6"/>
      <c r="AL116" s="6"/>
      <c r="AM116" s="6"/>
      <c r="AN116" s="6"/>
      <c r="AO116" s="6"/>
    </row>
    <row r="117" spans="1:45" s="192" customFormat="1" ht="18" customHeight="1" x14ac:dyDescent="0.25">
      <c r="A117" s="16"/>
      <c r="B117" s="18"/>
      <c r="C117" s="446" t="s">
        <v>452</v>
      </c>
      <c r="D117" s="446"/>
      <c r="E117" s="446"/>
      <c r="F117" s="446"/>
      <c r="G117" s="446"/>
      <c r="H117" s="446"/>
      <c r="I117" s="446"/>
      <c r="J117" s="446"/>
      <c r="K117" s="446"/>
      <c r="L117" s="29"/>
      <c r="M117" s="19"/>
      <c r="N117" s="107"/>
      <c r="O117" s="32"/>
      <c r="P117" s="32"/>
      <c r="Q117" s="32"/>
      <c r="R117" s="32"/>
      <c r="S117" s="32"/>
      <c r="U117" s="6"/>
      <c r="V117" s="6"/>
      <c r="W117" s="6"/>
      <c r="X117" s="6"/>
      <c r="Y117" s="6"/>
      <c r="Z117" s="6"/>
      <c r="AD117" s="98"/>
      <c r="AE117" s="98"/>
      <c r="AF117" s="6"/>
      <c r="AG117" s="6"/>
      <c r="AH117" s="6"/>
      <c r="AI117" s="6"/>
      <c r="AJ117" s="6"/>
      <c r="AK117" s="6"/>
      <c r="AL117" s="6"/>
      <c r="AM117" s="6"/>
      <c r="AN117" s="6"/>
      <c r="AO117" s="6"/>
    </row>
    <row r="118" spans="1:45" s="192" customFormat="1" ht="18" customHeight="1" x14ac:dyDescent="0.25">
      <c r="A118" s="16"/>
      <c r="B118" s="18"/>
      <c r="C118" s="446" t="s">
        <v>453</v>
      </c>
      <c r="D118" s="446"/>
      <c r="E118" s="446"/>
      <c r="F118" s="446"/>
      <c r="G118" s="446"/>
      <c r="H118" s="446"/>
      <c r="I118" s="446"/>
      <c r="J118" s="446"/>
      <c r="K118" s="446"/>
      <c r="L118" s="29"/>
      <c r="M118" s="19"/>
      <c r="N118" s="107"/>
      <c r="O118" s="32"/>
      <c r="P118" s="32"/>
      <c r="Q118" s="32"/>
      <c r="R118" s="32"/>
      <c r="S118" s="32"/>
      <c r="U118" s="6"/>
      <c r="V118" s="6"/>
      <c r="W118" s="6"/>
      <c r="X118" s="6"/>
      <c r="Y118" s="6"/>
      <c r="Z118" s="6"/>
      <c r="AD118" s="98"/>
      <c r="AE118" s="98"/>
      <c r="AF118" s="6"/>
      <c r="AG118" s="6"/>
      <c r="AH118" s="6"/>
      <c r="AI118" s="6"/>
      <c r="AJ118" s="6"/>
      <c r="AK118" s="6"/>
      <c r="AL118" s="6"/>
      <c r="AM118" s="6"/>
      <c r="AN118" s="6"/>
      <c r="AO118" s="6"/>
    </row>
    <row r="119" spans="1:45" s="192" customFormat="1" ht="18" customHeight="1" x14ac:dyDescent="0.25">
      <c r="A119" s="16"/>
      <c r="B119" s="18"/>
      <c r="C119" s="446" t="s">
        <v>454</v>
      </c>
      <c r="D119" s="446"/>
      <c r="E119" s="446"/>
      <c r="F119" s="446"/>
      <c r="G119" s="446"/>
      <c r="H119" s="446"/>
      <c r="I119" s="446"/>
      <c r="J119" s="446"/>
      <c r="K119" s="446"/>
      <c r="L119" s="29"/>
      <c r="M119" s="19"/>
      <c r="N119" s="107"/>
      <c r="O119" s="32"/>
      <c r="P119" s="32"/>
      <c r="Q119" s="32"/>
      <c r="R119" s="32"/>
      <c r="S119" s="32"/>
      <c r="U119" s="6"/>
      <c r="V119" s="6"/>
      <c r="W119" s="6"/>
      <c r="X119" s="6"/>
      <c r="Y119" s="6"/>
      <c r="Z119" s="6"/>
      <c r="AD119" s="98"/>
      <c r="AE119" s="98"/>
      <c r="AF119" s="6"/>
      <c r="AG119" s="6"/>
      <c r="AH119" s="6"/>
      <c r="AI119" s="6"/>
      <c r="AJ119" s="6"/>
      <c r="AK119" s="6"/>
      <c r="AL119" s="6"/>
      <c r="AM119" s="6"/>
      <c r="AN119" s="6"/>
      <c r="AO119" s="6"/>
    </row>
    <row r="120" spans="1:45" s="192" customFormat="1" ht="18" customHeight="1" x14ac:dyDescent="0.25">
      <c r="A120" s="16"/>
      <c r="B120" s="18"/>
      <c r="C120" s="446" t="s">
        <v>455</v>
      </c>
      <c r="D120" s="446"/>
      <c r="E120" s="446"/>
      <c r="F120" s="446"/>
      <c r="G120" s="446"/>
      <c r="H120" s="446"/>
      <c r="I120" s="446"/>
      <c r="J120" s="446"/>
      <c r="K120" s="446"/>
      <c r="L120" s="29"/>
      <c r="M120" s="19"/>
      <c r="N120" s="107"/>
      <c r="O120" s="32"/>
      <c r="P120" s="32"/>
      <c r="Q120" s="32"/>
      <c r="R120" s="32"/>
      <c r="S120" s="32"/>
      <c r="U120" s="6"/>
      <c r="V120" s="6"/>
      <c r="W120" s="6"/>
      <c r="X120" s="6"/>
      <c r="Y120" s="6"/>
      <c r="Z120" s="6"/>
      <c r="AD120" s="98"/>
      <c r="AE120" s="98"/>
      <c r="AF120" s="6"/>
      <c r="AG120" s="6"/>
      <c r="AH120" s="6"/>
      <c r="AI120" s="6"/>
      <c r="AJ120" s="6"/>
      <c r="AK120" s="6"/>
      <c r="AL120" s="6"/>
      <c r="AM120" s="6"/>
      <c r="AN120" s="6"/>
      <c r="AO120" s="6"/>
    </row>
    <row r="121" spans="1:45" s="192" customFormat="1" ht="18" customHeight="1" x14ac:dyDescent="0.25">
      <c r="A121" s="16"/>
      <c r="B121" s="18"/>
      <c r="C121" s="446" t="s">
        <v>456</v>
      </c>
      <c r="D121" s="446"/>
      <c r="E121" s="446"/>
      <c r="F121" s="446"/>
      <c r="G121" s="446"/>
      <c r="H121" s="446"/>
      <c r="I121" s="446"/>
      <c r="J121" s="446"/>
      <c r="K121" s="446"/>
      <c r="L121" s="29"/>
      <c r="M121" s="19"/>
      <c r="N121" s="107"/>
      <c r="O121" s="32"/>
      <c r="P121" s="32"/>
      <c r="Q121" s="32"/>
      <c r="R121" s="32"/>
      <c r="S121" s="32"/>
      <c r="U121" s="6"/>
      <c r="V121" s="6"/>
      <c r="W121" s="6"/>
      <c r="X121" s="6"/>
      <c r="Y121" s="6"/>
      <c r="Z121" s="6"/>
      <c r="AD121" s="98"/>
      <c r="AE121" s="98"/>
      <c r="AF121" s="6"/>
      <c r="AG121" s="6"/>
      <c r="AH121" s="6"/>
      <c r="AI121" s="6"/>
      <c r="AJ121" s="6"/>
      <c r="AK121" s="6"/>
      <c r="AL121" s="6"/>
      <c r="AM121" s="6"/>
      <c r="AN121" s="6"/>
      <c r="AO121" s="6"/>
    </row>
    <row r="122" spans="1:45" s="192" customFormat="1" ht="18" customHeight="1" x14ac:dyDescent="0.25">
      <c r="A122" s="16"/>
      <c r="B122" s="18"/>
      <c r="C122" s="446" t="s">
        <v>457</v>
      </c>
      <c r="D122" s="446"/>
      <c r="E122" s="446"/>
      <c r="F122" s="446"/>
      <c r="G122" s="446"/>
      <c r="H122" s="446"/>
      <c r="I122" s="446"/>
      <c r="J122" s="446"/>
      <c r="K122" s="446"/>
      <c r="L122" s="29"/>
      <c r="M122" s="19"/>
      <c r="N122" s="107"/>
      <c r="O122" s="32"/>
      <c r="P122" s="32"/>
      <c r="Q122" s="32"/>
      <c r="R122" s="32"/>
      <c r="S122" s="32"/>
      <c r="U122" s="6"/>
      <c r="V122" s="6"/>
      <c r="W122" s="6"/>
      <c r="X122" s="6"/>
      <c r="Y122" s="6"/>
      <c r="Z122" s="6"/>
      <c r="AD122" s="98"/>
      <c r="AE122" s="98"/>
      <c r="AF122" s="6"/>
      <c r="AG122" s="6"/>
      <c r="AH122" s="6"/>
      <c r="AI122" s="6"/>
      <c r="AJ122" s="6"/>
      <c r="AK122" s="6"/>
      <c r="AL122" s="6"/>
      <c r="AM122" s="6"/>
      <c r="AN122" s="6"/>
      <c r="AO122" s="6"/>
    </row>
    <row r="123" spans="1:45" s="192" customFormat="1" ht="18" customHeight="1" x14ac:dyDescent="0.25">
      <c r="A123" s="16"/>
      <c r="B123" s="18"/>
      <c r="C123" s="446" t="s">
        <v>458</v>
      </c>
      <c r="D123" s="446"/>
      <c r="E123" s="446"/>
      <c r="F123" s="446"/>
      <c r="G123" s="446"/>
      <c r="H123" s="446"/>
      <c r="I123" s="446"/>
      <c r="J123" s="446"/>
      <c r="K123" s="446"/>
      <c r="L123" s="29"/>
      <c r="M123" s="19"/>
      <c r="N123" s="107"/>
      <c r="O123" s="32"/>
      <c r="P123" s="32"/>
      <c r="Q123" s="32"/>
      <c r="R123" s="32"/>
      <c r="S123" s="32"/>
      <c r="U123" s="6"/>
      <c r="V123" s="6"/>
      <c r="W123" s="6"/>
      <c r="X123" s="6"/>
      <c r="Y123" s="6"/>
      <c r="Z123" s="6"/>
      <c r="AD123" s="98"/>
      <c r="AE123" s="98"/>
      <c r="AF123" s="6"/>
      <c r="AG123" s="6"/>
      <c r="AH123" s="6"/>
      <c r="AI123" s="6"/>
      <c r="AJ123" s="6"/>
      <c r="AK123" s="6"/>
      <c r="AL123" s="6"/>
      <c r="AM123" s="6"/>
      <c r="AN123" s="6"/>
      <c r="AO123" s="6"/>
    </row>
    <row r="124" spans="1:45" s="192" customFormat="1" ht="18" customHeight="1" x14ac:dyDescent="0.25">
      <c r="A124" s="16"/>
      <c r="B124" s="18"/>
      <c r="C124" s="446" t="s">
        <v>459</v>
      </c>
      <c r="D124" s="446"/>
      <c r="E124" s="446"/>
      <c r="F124" s="446"/>
      <c r="G124" s="446"/>
      <c r="H124" s="446"/>
      <c r="I124" s="446"/>
      <c r="J124" s="446"/>
      <c r="K124" s="446"/>
      <c r="L124" s="29"/>
      <c r="M124" s="19"/>
      <c r="N124" s="107"/>
      <c r="O124" s="32"/>
      <c r="P124" s="32"/>
      <c r="Q124" s="32"/>
      <c r="R124" s="32"/>
      <c r="S124" s="32"/>
      <c r="U124" s="6"/>
      <c r="V124" s="6"/>
      <c r="W124" s="6"/>
      <c r="X124" s="6"/>
      <c r="Y124" s="6"/>
      <c r="Z124" s="6"/>
      <c r="AD124" s="98"/>
      <c r="AE124" s="98"/>
      <c r="AF124" s="6"/>
      <c r="AG124" s="6"/>
      <c r="AH124" s="6"/>
      <c r="AI124" s="6"/>
      <c r="AJ124" s="6"/>
      <c r="AK124" s="6"/>
      <c r="AL124" s="6"/>
      <c r="AM124" s="6"/>
      <c r="AN124" s="6"/>
      <c r="AO124" s="6"/>
    </row>
    <row r="125" spans="1:45" s="192" customFormat="1" ht="18" customHeight="1" x14ac:dyDescent="0.25">
      <c r="A125" s="16"/>
      <c r="B125" s="18"/>
      <c r="C125" s="446" t="s">
        <v>460</v>
      </c>
      <c r="D125" s="446"/>
      <c r="E125" s="446"/>
      <c r="F125" s="446"/>
      <c r="G125" s="446"/>
      <c r="H125" s="446"/>
      <c r="I125" s="446"/>
      <c r="J125" s="446"/>
      <c r="K125" s="446"/>
      <c r="L125" s="29"/>
      <c r="M125" s="19"/>
      <c r="N125" s="107"/>
      <c r="O125" s="32"/>
      <c r="P125" s="32"/>
      <c r="Q125" s="32"/>
      <c r="R125" s="32"/>
      <c r="S125" s="32"/>
      <c r="U125" s="6"/>
      <c r="V125" s="6"/>
      <c r="W125" s="6"/>
      <c r="X125" s="6"/>
      <c r="Y125" s="6"/>
      <c r="Z125" s="6"/>
      <c r="AD125" s="98"/>
      <c r="AE125" s="98"/>
      <c r="AF125" s="6"/>
      <c r="AG125" s="6"/>
      <c r="AH125" s="6"/>
      <c r="AI125" s="6"/>
      <c r="AJ125" s="6"/>
      <c r="AK125" s="6"/>
      <c r="AL125" s="6"/>
      <c r="AM125" s="6"/>
      <c r="AN125" s="6"/>
      <c r="AO125" s="6"/>
    </row>
    <row r="126" spans="1:45" s="192" customFormat="1" ht="18" customHeight="1" x14ac:dyDescent="0.25">
      <c r="A126" s="16"/>
      <c r="B126" s="18"/>
      <c r="C126" s="446" t="s">
        <v>461</v>
      </c>
      <c r="D126" s="446"/>
      <c r="E126" s="446"/>
      <c r="F126" s="446"/>
      <c r="G126" s="446"/>
      <c r="H126" s="446"/>
      <c r="I126" s="446"/>
      <c r="J126" s="446"/>
      <c r="K126" s="446"/>
      <c r="L126" s="29"/>
      <c r="M126" s="19"/>
      <c r="N126" s="107"/>
      <c r="O126" s="32"/>
      <c r="P126" s="32"/>
      <c r="Q126" s="32"/>
      <c r="R126" s="32"/>
      <c r="S126" s="32"/>
      <c r="U126" s="6"/>
      <c r="V126" s="6"/>
      <c r="W126" s="6"/>
      <c r="X126" s="6"/>
      <c r="Y126" s="6"/>
      <c r="Z126" s="6"/>
      <c r="AD126" s="98"/>
      <c r="AE126" s="98"/>
      <c r="AF126" s="6"/>
      <c r="AG126" s="6"/>
      <c r="AH126" s="6"/>
      <c r="AI126" s="6"/>
      <c r="AJ126" s="6"/>
      <c r="AK126" s="6"/>
      <c r="AL126" s="6"/>
      <c r="AM126" s="6"/>
      <c r="AN126" s="6"/>
      <c r="AO126" s="6"/>
    </row>
    <row r="127" spans="1:45" s="192" customFormat="1" ht="9.9499999999999993" customHeight="1" x14ac:dyDescent="0.25">
      <c r="A127" s="16"/>
      <c r="B127" s="18"/>
      <c r="C127" s="191"/>
      <c r="D127" s="191"/>
      <c r="E127" s="191"/>
      <c r="F127" s="191"/>
      <c r="G127" s="188"/>
      <c r="H127" s="188"/>
      <c r="I127" s="188"/>
      <c r="J127" s="188"/>
      <c r="K127" s="188"/>
      <c r="L127" s="188"/>
      <c r="M127" s="19"/>
      <c r="N127" s="107"/>
      <c r="O127" s="539"/>
      <c r="P127" s="539"/>
      <c r="Q127" s="539"/>
      <c r="R127" s="32"/>
      <c r="S127" s="32"/>
      <c r="U127" s="6"/>
      <c r="V127" s="6"/>
      <c r="W127" s="6"/>
      <c r="X127" s="6"/>
      <c r="Y127" s="6"/>
      <c r="Z127" s="6"/>
      <c r="AD127" s="98"/>
      <c r="AE127" s="98"/>
      <c r="AF127" s="6"/>
      <c r="AG127" s="6"/>
      <c r="AH127" s="6"/>
      <c r="AI127" s="6"/>
      <c r="AJ127" s="6"/>
      <c r="AK127" s="6"/>
      <c r="AL127" s="6"/>
      <c r="AM127" s="6"/>
      <c r="AN127" s="6"/>
      <c r="AO127" s="6"/>
    </row>
    <row r="128" spans="1:45" s="192" customFormat="1" ht="18" customHeight="1" x14ac:dyDescent="0.25">
      <c r="A128" s="16"/>
      <c r="B128" s="18"/>
      <c r="C128" s="341" t="s">
        <v>518</v>
      </c>
      <c r="D128" s="335"/>
      <c r="E128" s="335"/>
      <c r="F128" s="335"/>
      <c r="G128" s="336"/>
      <c r="H128" s="336"/>
      <c r="I128" s="336"/>
      <c r="J128" s="336"/>
      <c r="K128" s="336"/>
      <c r="L128" s="336"/>
      <c r="M128" s="19"/>
      <c r="N128" s="107"/>
      <c r="O128" s="209"/>
      <c r="P128" s="209"/>
      <c r="Q128" s="209"/>
      <c r="R128" s="32"/>
      <c r="S128" s="32"/>
      <c r="U128" s="6"/>
      <c r="V128" s="6"/>
      <c r="W128" s="6"/>
      <c r="X128" s="6"/>
      <c r="Y128" s="6"/>
      <c r="Z128" s="6"/>
      <c r="AD128" s="98"/>
      <c r="AE128" s="98"/>
      <c r="AF128" s="6"/>
      <c r="AG128" s="6"/>
      <c r="AH128" s="6"/>
      <c r="AI128" s="6"/>
      <c r="AJ128" s="6"/>
      <c r="AK128" s="6"/>
      <c r="AL128" s="6"/>
      <c r="AM128" s="6"/>
      <c r="AN128" s="6"/>
      <c r="AO128" s="6"/>
    </row>
    <row r="129" spans="1:41" s="281" customFormat="1" ht="27.95" customHeight="1" x14ac:dyDescent="0.25">
      <c r="A129" s="16"/>
      <c r="B129" s="18"/>
      <c r="C129" s="522" t="s">
        <v>1594</v>
      </c>
      <c r="D129" s="522"/>
      <c r="E129" s="522"/>
      <c r="F129" s="522"/>
      <c r="G129" s="522"/>
      <c r="H129" s="522"/>
      <c r="I129" s="522"/>
      <c r="J129" s="522"/>
      <c r="K129" s="522"/>
      <c r="L129" s="522"/>
      <c r="M129" s="19"/>
      <c r="N129" s="107"/>
      <c r="O129" s="285"/>
      <c r="P129" s="285"/>
      <c r="Q129" s="285"/>
      <c r="R129" s="32"/>
      <c r="S129" s="32"/>
      <c r="U129" s="6"/>
      <c r="V129" s="6"/>
      <c r="W129" s="6"/>
      <c r="X129" s="6"/>
      <c r="Y129" s="6"/>
      <c r="Z129" s="6"/>
      <c r="AD129" s="98"/>
      <c r="AE129" s="98"/>
      <c r="AF129" s="6"/>
      <c r="AG129" s="6"/>
      <c r="AH129" s="6"/>
      <c r="AI129" s="6"/>
      <c r="AJ129" s="6"/>
      <c r="AK129" s="6"/>
      <c r="AL129" s="6"/>
      <c r="AM129" s="6"/>
      <c r="AN129" s="6"/>
      <c r="AO129" s="6"/>
    </row>
    <row r="130" spans="1:41" s="281" customFormat="1" ht="9.9499999999999993" customHeight="1" x14ac:dyDescent="0.25">
      <c r="A130" s="16"/>
      <c r="B130" s="18"/>
      <c r="C130" s="341"/>
      <c r="D130" s="335"/>
      <c r="E130" s="335"/>
      <c r="F130" s="335"/>
      <c r="G130" s="336"/>
      <c r="H130" s="336"/>
      <c r="I130" s="336"/>
      <c r="J130" s="336"/>
      <c r="K130" s="336"/>
      <c r="L130" s="336"/>
      <c r="M130" s="19"/>
      <c r="N130" s="107"/>
      <c r="O130" s="285"/>
      <c r="P130" s="285"/>
      <c r="Q130" s="285"/>
      <c r="R130" s="32"/>
      <c r="S130" s="32"/>
      <c r="U130" s="6"/>
      <c r="V130" s="6"/>
      <c r="W130" s="6"/>
      <c r="X130" s="6"/>
      <c r="Y130" s="6"/>
      <c r="Z130" s="6"/>
      <c r="AD130" s="98"/>
      <c r="AE130" s="98"/>
      <c r="AF130" s="6"/>
      <c r="AG130" s="6"/>
      <c r="AH130" s="6"/>
      <c r="AI130" s="6"/>
      <c r="AJ130" s="6"/>
      <c r="AK130" s="6"/>
      <c r="AL130" s="6"/>
      <c r="AM130" s="6"/>
      <c r="AN130" s="6"/>
      <c r="AO130" s="6"/>
    </row>
    <row r="131" spans="1:41" s="192" customFormat="1" ht="18" customHeight="1" x14ac:dyDescent="0.25">
      <c r="A131" s="16"/>
      <c r="B131" s="543" t="s">
        <v>519</v>
      </c>
      <c r="C131" s="543" t="s">
        <v>437</v>
      </c>
      <c r="D131" s="543" t="s">
        <v>440</v>
      </c>
      <c r="E131" s="543" t="s">
        <v>439</v>
      </c>
      <c r="F131" s="545" t="s">
        <v>520</v>
      </c>
      <c r="G131" s="546" t="s">
        <v>521</v>
      </c>
      <c r="H131" s="547"/>
      <c r="I131" s="548" t="s">
        <v>523</v>
      </c>
      <c r="J131" s="547"/>
      <c r="K131" s="546" t="s">
        <v>504</v>
      </c>
      <c r="L131" s="547"/>
      <c r="M131" s="19"/>
      <c r="N131" s="107"/>
      <c r="O131" s="539"/>
      <c r="P131" s="393"/>
      <c r="Q131" s="393"/>
      <c r="R131" s="556" t="s">
        <v>82</v>
      </c>
      <c r="S131" s="556"/>
      <c r="T131" s="556"/>
      <c r="U131" s="556"/>
      <c r="V131" s="556"/>
      <c r="W131" s="556"/>
      <c r="X131" s="6"/>
      <c r="Y131" s="6"/>
      <c r="Z131" s="6"/>
      <c r="AD131" s="98"/>
      <c r="AE131" s="98"/>
      <c r="AF131" s="6"/>
      <c r="AG131" s="6"/>
      <c r="AH131" s="6"/>
      <c r="AI131" s="6"/>
      <c r="AJ131" s="6"/>
      <c r="AK131" s="6"/>
      <c r="AL131" s="6"/>
      <c r="AM131" s="6"/>
      <c r="AN131" s="6"/>
      <c r="AO131" s="6"/>
    </row>
    <row r="132" spans="1:41" s="192" customFormat="1" ht="18" customHeight="1" x14ac:dyDescent="0.25">
      <c r="A132" s="16"/>
      <c r="B132" s="544"/>
      <c r="C132" s="544"/>
      <c r="D132" s="544"/>
      <c r="E132" s="544"/>
      <c r="F132" s="544"/>
      <c r="G132" s="195" t="s">
        <v>522</v>
      </c>
      <c r="H132" s="195" t="s">
        <v>381</v>
      </c>
      <c r="I132" s="195" t="s">
        <v>505</v>
      </c>
      <c r="J132" s="376" t="s">
        <v>1564</v>
      </c>
      <c r="K132" s="195" t="s">
        <v>505</v>
      </c>
      <c r="L132" s="376" t="s">
        <v>1564</v>
      </c>
      <c r="M132" s="19"/>
      <c r="N132" s="107"/>
      <c r="O132" s="539"/>
      <c r="P132" s="393"/>
      <c r="Q132" s="393"/>
      <c r="R132" s="556" t="s">
        <v>287</v>
      </c>
      <c r="S132" s="556"/>
      <c r="T132" s="556" t="s">
        <v>83</v>
      </c>
      <c r="U132" s="556"/>
      <c r="V132" s="556" t="s">
        <v>84</v>
      </c>
      <c r="W132" s="556"/>
      <c r="X132" s="6"/>
      <c r="Y132" s="6"/>
      <c r="Z132" s="6"/>
      <c r="AD132" s="98"/>
      <c r="AE132" s="98"/>
      <c r="AF132" s="6"/>
      <c r="AG132" s="6"/>
      <c r="AH132" s="6"/>
      <c r="AI132" s="6"/>
      <c r="AJ132" s="6"/>
      <c r="AK132" s="6"/>
      <c r="AL132" s="6"/>
      <c r="AM132" s="6"/>
      <c r="AN132" s="6"/>
      <c r="AO132" s="6"/>
    </row>
    <row r="133" spans="1:41" s="192" customFormat="1" ht="18" customHeight="1" x14ac:dyDescent="0.25">
      <c r="A133" s="16"/>
      <c r="B133" s="23"/>
      <c r="C133" s="534" t="s">
        <v>524</v>
      </c>
      <c r="D133" s="535"/>
      <c r="E133" s="536"/>
      <c r="F133" s="226"/>
      <c r="G133" s="152"/>
      <c r="H133" s="152"/>
      <c r="I133" s="29"/>
      <c r="J133" s="29"/>
      <c r="K133" s="29"/>
      <c r="L133" s="29"/>
      <c r="M133" s="19"/>
      <c r="N133" s="107"/>
      <c r="O133" s="293"/>
      <c r="P133" s="394"/>
      <c r="Q133" s="394"/>
      <c r="R133" s="542">
        <f>COUNTIF($P134:PJ163,"&gt;=1")</f>
        <v>0</v>
      </c>
      <c r="S133" s="542"/>
      <c r="T133" s="542">
        <f>COUNTIF($P134:$P163,"&gt;=250")</f>
        <v>0</v>
      </c>
      <c r="U133" s="542"/>
      <c r="V133" s="542">
        <f>COUNTIF($P134:$P163,"&gt;=700")</f>
        <v>0</v>
      </c>
      <c r="W133" s="542"/>
      <c r="X133" s="6"/>
      <c r="Y133" s="6"/>
      <c r="Z133" s="6"/>
      <c r="AD133" s="98"/>
      <c r="AE133" s="98"/>
      <c r="AF133" s="6"/>
      <c r="AG133" s="6"/>
      <c r="AH133" s="6"/>
      <c r="AI133" s="6"/>
      <c r="AJ133" s="6"/>
      <c r="AK133" s="6"/>
      <c r="AL133" s="6"/>
      <c r="AM133" s="6"/>
      <c r="AN133" s="6"/>
      <c r="AO133" s="6"/>
    </row>
    <row r="134" spans="1:41" s="192" customFormat="1" ht="27.95" customHeight="1" x14ac:dyDescent="0.25">
      <c r="A134" s="16"/>
      <c r="B134" s="38">
        <v>1</v>
      </c>
      <c r="C134" s="221"/>
      <c r="D134" s="221"/>
      <c r="E134" s="221"/>
      <c r="F134" s="220"/>
      <c r="G134" s="152"/>
      <c r="H134" s="152"/>
      <c r="I134" s="29"/>
      <c r="J134" s="29"/>
      <c r="K134" s="29"/>
      <c r="L134" s="29"/>
      <c r="M134" s="19"/>
      <c r="N134" s="107"/>
      <c r="O134" s="293"/>
      <c r="P134" s="540">
        <f>IF(I134&gt;=J134,I134,J134)</f>
        <v>0</v>
      </c>
      <c r="Q134" s="540"/>
      <c r="R134" s="541"/>
      <c r="S134" s="541"/>
      <c r="T134" s="393"/>
      <c r="U134" s="395"/>
      <c r="V134" s="395"/>
      <c r="W134" s="395"/>
      <c r="X134" s="6"/>
      <c r="Y134" s="6"/>
      <c r="Z134" s="6"/>
      <c r="AD134" s="98"/>
      <c r="AE134" s="98"/>
      <c r="AF134" s="6"/>
      <c r="AG134" s="6"/>
      <c r="AH134" s="6"/>
      <c r="AI134" s="6"/>
      <c r="AJ134" s="6"/>
      <c r="AK134" s="6"/>
      <c r="AL134" s="6"/>
      <c r="AM134" s="6"/>
      <c r="AN134" s="6"/>
      <c r="AO134" s="6"/>
    </row>
    <row r="135" spans="1:41" s="192" customFormat="1" ht="27.95" customHeight="1" x14ac:dyDescent="0.25">
      <c r="A135" s="16"/>
      <c r="B135" s="38">
        <v>2</v>
      </c>
      <c r="C135" s="221"/>
      <c r="D135" s="221"/>
      <c r="E135" s="221"/>
      <c r="F135" s="220"/>
      <c r="G135" s="152"/>
      <c r="H135" s="152"/>
      <c r="I135" s="29"/>
      <c r="J135" s="29"/>
      <c r="K135" s="29"/>
      <c r="L135" s="29"/>
      <c r="M135" s="19"/>
      <c r="N135" s="107"/>
      <c r="O135" s="293"/>
      <c r="P135" s="540">
        <f t="shared" ref="P135:P163" si="24">IF(I135&gt;=J135,I135,J135)</f>
        <v>0</v>
      </c>
      <c r="Q135" s="540"/>
      <c r="R135" s="541"/>
      <c r="S135" s="541"/>
      <c r="T135" s="393"/>
      <c r="U135" s="395"/>
      <c r="V135" s="395"/>
      <c r="W135" s="395"/>
      <c r="X135" s="6"/>
      <c r="Y135" s="6"/>
      <c r="Z135" s="6"/>
      <c r="AD135" s="98"/>
      <c r="AE135" s="98"/>
      <c r="AF135" s="6"/>
      <c r="AG135" s="6"/>
      <c r="AH135" s="6"/>
      <c r="AI135" s="6"/>
      <c r="AJ135" s="6"/>
      <c r="AK135" s="6"/>
      <c r="AL135" s="6"/>
      <c r="AM135" s="6"/>
      <c r="AN135" s="6"/>
      <c r="AO135" s="6"/>
    </row>
    <row r="136" spans="1:41" s="192" customFormat="1" ht="27.95" customHeight="1" x14ac:dyDescent="0.25">
      <c r="A136" s="16"/>
      <c r="B136" s="38">
        <v>3</v>
      </c>
      <c r="C136" s="221"/>
      <c r="D136" s="221"/>
      <c r="E136" s="221"/>
      <c r="F136" s="220"/>
      <c r="G136" s="152"/>
      <c r="H136" s="152"/>
      <c r="I136" s="29"/>
      <c r="J136" s="29"/>
      <c r="K136" s="29"/>
      <c r="L136" s="29"/>
      <c r="M136" s="19"/>
      <c r="N136" s="107"/>
      <c r="O136" s="293"/>
      <c r="P136" s="540">
        <f t="shared" si="24"/>
        <v>0</v>
      </c>
      <c r="Q136" s="540"/>
      <c r="R136" s="541"/>
      <c r="S136" s="541"/>
      <c r="T136" s="393"/>
      <c r="U136" s="395"/>
      <c r="V136" s="395"/>
      <c r="W136" s="395"/>
      <c r="X136" s="6"/>
      <c r="Y136" s="6"/>
      <c r="Z136" s="6"/>
      <c r="AD136" s="98"/>
      <c r="AE136" s="98"/>
      <c r="AF136" s="6"/>
      <c r="AG136" s="6"/>
      <c r="AH136" s="6"/>
      <c r="AI136" s="6"/>
      <c r="AJ136" s="6"/>
      <c r="AK136" s="6"/>
      <c r="AL136" s="6"/>
      <c r="AM136" s="6"/>
      <c r="AN136" s="6"/>
      <c r="AO136" s="6"/>
    </row>
    <row r="137" spans="1:41" s="192" customFormat="1" ht="27.95" customHeight="1" x14ac:dyDescent="0.25">
      <c r="A137" s="16"/>
      <c r="B137" s="38">
        <v>4</v>
      </c>
      <c r="C137" s="221"/>
      <c r="D137" s="221"/>
      <c r="E137" s="221"/>
      <c r="F137" s="220"/>
      <c r="G137" s="152"/>
      <c r="H137" s="152"/>
      <c r="I137" s="29"/>
      <c r="J137" s="29"/>
      <c r="K137" s="29"/>
      <c r="L137" s="29"/>
      <c r="M137" s="19"/>
      <c r="N137" s="107"/>
      <c r="O137" s="293"/>
      <c r="P137" s="540">
        <f t="shared" si="24"/>
        <v>0</v>
      </c>
      <c r="Q137" s="540"/>
      <c r="R137" s="541"/>
      <c r="S137" s="541"/>
      <c r="T137" s="393"/>
      <c r="U137" s="395"/>
      <c r="V137" s="395"/>
      <c r="W137" s="395"/>
      <c r="X137" s="6"/>
      <c r="Y137" s="6"/>
      <c r="Z137" s="6"/>
      <c r="AD137" s="98"/>
      <c r="AE137" s="98"/>
      <c r="AF137" s="6"/>
      <c r="AG137" s="6"/>
      <c r="AH137" s="6"/>
      <c r="AI137" s="6"/>
      <c r="AJ137" s="6"/>
      <c r="AK137" s="6"/>
      <c r="AL137" s="6"/>
      <c r="AM137" s="6"/>
      <c r="AN137" s="6"/>
      <c r="AO137" s="6"/>
    </row>
    <row r="138" spans="1:41" s="192" customFormat="1" ht="27.95" customHeight="1" x14ac:dyDescent="0.25">
      <c r="A138" s="16"/>
      <c r="B138" s="38">
        <v>5</v>
      </c>
      <c r="C138" s="221"/>
      <c r="D138" s="221"/>
      <c r="E138" s="221"/>
      <c r="F138" s="220"/>
      <c r="G138" s="152"/>
      <c r="H138" s="152"/>
      <c r="I138" s="29"/>
      <c r="J138" s="29"/>
      <c r="K138" s="29"/>
      <c r="L138" s="29"/>
      <c r="M138" s="19"/>
      <c r="N138" s="107"/>
      <c r="O138" s="293"/>
      <c r="P138" s="540">
        <f t="shared" si="24"/>
        <v>0</v>
      </c>
      <c r="Q138" s="540"/>
      <c r="R138" s="541"/>
      <c r="S138" s="541"/>
      <c r="T138" s="393"/>
      <c r="U138" s="395"/>
      <c r="V138" s="395"/>
      <c r="W138" s="395"/>
      <c r="X138" s="6"/>
      <c r="Y138" s="6"/>
      <c r="Z138" s="6"/>
      <c r="AD138" s="98"/>
      <c r="AE138" s="98"/>
      <c r="AF138" s="6"/>
      <c r="AG138" s="6"/>
      <c r="AH138" s="6"/>
      <c r="AI138" s="6"/>
      <c r="AJ138" s="6"/>
      <c r="AK138" s="6"/>
      <c r="AL138" s="6"/>
      <c r="AM138" s="6"/>
      <c r="AN138" s="6"/>
      <c r="AO138" s="6"/>
    </row>
    <row r="139" spans="1:41" s="192" customFormat="1" ht="27.95" customHeight="1" x14ac:dyDescent="0.25">
      <c r="A139" s="16"/>
      <c r="B139" s="38">
        <v>6</v>
      </c>
      <c r="C139" s="221"/>
      <c r="D139" s="221"/>
      <c r="E139" s="221"/>
      <c r="F139" s="220"/>
      <c r="G139" s="152"/>
      <c r="H139" s="152"/>
      <c r="I139" s="29"/>
      <c r="J139" s="29"/>
      <c r="K139" s="29"/>
      <c r="L139" s="29"/>
      <c r="M139" s="19"/>
      <c r="N139" s="107"/>
      <c r="O139" s="293"/>
      <c r="P139" s="540">
        <f t="shared" si="24"/>
        <v>0</v>
      </c>
      <c r="Q139" s="540"/>
      <c r="R139" s="541"/>
      <c r="S139" s="541"/>
      <c r="T139" s="393"/>
      <c r="U139" s="395"/>
      <c r="V139" s="395"/>
      <c r="W139" s="395"/>
      <c r="X139" s="6"/>
      <c r="Y139" s="6"/>
      <c r="Z139" s="6"/>
      <c r="AD139" s="98"/>
      <c r="AE139" s="98"/>
      <c r="AF139" s="6"/>
      <c r="AG139" s="6"/>
      <c r="AH139" s="6"/>
      <c r="AI139" s="6"/>
      <c r="AJ139" s="6"/>
      <c r="AK139" s="6"/>
      <c r="AL139" s="6"/>
      <c r="AM139" s="6"/>
      <c r="AN139" s="6"/>
      <c r="AO139" s="6"/>
    </row>
    <row r="140" spans="1:41" s="192" customFormat="1" ht="27.95" customHeight="1" x14ac:dyDescent="0.25">
      <c r="A140" s="16"/>
      <c r="B140" s="38">
        <v>7</v>
      </c>
      <c r="C140" s="221"/>
      <c r="D140" s="221"/>
      <c r="E140" s="221"/>
      <c r="F140" s="220"/>
      <c r="G140" s="152"/>
      <c r="H140" s="152"/>
      <c r="I140" s="29"/>
      <c r="J140" s="29"/>
      <c r="K140" s="29"/>
      <c r="L140" s="29"/>
      <c r="M140" s="19"/>
      <c r="N140" s="107"/>
      <c r="O140" s="293"/>
      <c r="P140" s="540">
        <f t="shared" si="24"/>
        <v>0</v>
      </c>
      <c r="Q140" s="540"/>
      <c r="R140" s="541"/>
      <c r="S140" s="541"/>
      <c r="T140" s="393"/>
      <c r="U140" s="395"/>
      <c r="V140" s="395"/>
      <c r="W140" s="395"/>
      <c r="X140" s="6"/>
      <c r="Y140" s="6"/>
      <c r="Z140" s="6"/>
      <c r="AD140" s="98"/>
      <c r="AE140" s="98"/>
      <c r="AF140" s="6"/>
      <c r="AG140" s="6"/>
      <c r="AH140" s="6"/>
      <c r="AI140" s="6"/>
      <c r="AJ140" s="6"/>
      <c r="AK140" s="6"/>
      <c r="AL140" s="6"/>
      <c r="AM140" s="6"/>
      <c r="AN140" s="6"/>
      <c r="AO140" s="6"/>
    </row>
    <row r="141" spans="1:41" s="192" customFormat="1" ht="27.95" customHeight="1" x14ac:dyDescent="0.25">
      <c r="A141" s="16"/>
      <c r="B141" s="38">
        <v>8</v>
      </c>
      <c r="C141" s="221"/>
      <c r="D141" s="221"/>
      <c r="E141" s="221"/>
      <c r="F141" s="220"/>
      <c r="G141" s="152"/>
      <c r="H141" s="152"/>
      <c r="I141" s="29"/>
      <c r="J141" s="29"/>
      <c r="K141" s="29"/>
      <c r="L141" s="29"/>
      <c r="M141" s="19"/>
      <c r="N141" s="107"/>
      <c r="O141" s="293"/>
      <c r="P141" s="540">
        <f t="shared" si="24"/>
        <v>0</v>
      </c>
      <c r="Q141" s="540"/>
      <c r="R141" s="541"/>
      <c r="S141" s="541"/>
      <c r="T141" s="393"/>
      <c r="U141" s="395"/>
      <c r="V141" s="395"/>
      <c r="W141" s="395"/>
      <c r="X141" s="6"/>
      <c r="Y141" s="6"/>
      <c r="Z141" s="6"/>
      <c r="AD141" s="98"/>
      <c r="AE141" s="98"/>
      <c r="AF141" s="6"/>
      <c r="AG141" s="6"/>
      <c r="AH141" s="6"/>
      <c r="AI141" s="6"/>
      <c r="AJ141" s="6"/>
      <c r="AK141" s="6"/>
      <c r="AL141" s="6"/>
      <c r="AM141" s="6"/>
      <c r="AN141" s="6"/>
      <c r="AO141" s="6"/>
    </row>
    <row r="142" spans="1:41" s="192" customFormat="1" ht="27.95" customHeight="1" x14ac:dyDescent="0.25">
      <c r="A142" s="16"/>
      <c r="B142" s="38">
        <v>9</v>
      </c>
      <c r="C142" s="221"/>
      <c r="D142" s="221"/>
      <c r="E142" s="221"/>
      <c r="F142" s="220"/>
      <c r="G142" s="152"/>
      <c r="H142" s="152"/>
      <c r="I142" s="29"/>
      <c r="J142" s="29"/>
      <c r="K142" s="29"/>
      <c r="L142" s="29"/>
      <c r="M142" s="19"/>
      <c r="N142" s="107"/>
      <c r="O142" s="293"/>
      <c r="P142" s="540">
        <f t="shared" si="24"/>
        <v>0</v>
      </c>
      <c r="Q142" s="540"/>
      <c r="R142" s="541"/>
      <c r="S142" s="541"/>
      <c r="T142" s="393"/>
      <c r="U142" s="395"/>
      <c r="V142" s="395"/>
      <c r="W142" s="395"/>
      <c r="X142" s="6"/>
      <c r="Y142" s="6"/>
      <c r="Z142" s="6"/>
      <c r="AD142" s="98"/>
      <c r="AE142" s="98"/>
      <c r="AF142" s="6"/>
      <c r="AG142" s="6"/>
      <c r="AH142" s="6"/>
      <c r="AI142" s="6"/>
      <c r="AJ142" s="6"/>
      <c r="AK142" s="6"/>
      <c r="AL142" s="6"/>
      <c r="AM142" s="6"/>
      <c r="AN142" s="6"/>
      <c r="AO142" s="6"/>
    </row>
    <row r="143" spans="1:41" s="192" customFormat="1" ht="27.95" customHeight="1" x14ac:dyDescent="0.25">
      <c r="A143" s="16"/>
      <c r="B143" s="38">
        <v>10</v>
      </c>
      <c r="C143" s="221"/>
      <c r="D143" s="221"/>
      <c r="E143" s="221"/>
      <c r="F143" s="220"/>
      <c r="G143" s="152"/>
      <c r="H143" s="152"/>
      <c r="I143" s="29"/>
      <c r="J143" s="29"/>
      <c r="K143" s="29"/>
      <c r="L143" s="29"/>
      <c r="M143" s="19"/>
      <c r="N143" s="107"/>
      <c r="O143" s="293"/>
      <c r="P143" s="540">
        <f t="shared" si="24"/>
        <v>0</v>
      </c>
      <c r="Q143" s="540"/>
      <c r="R143" s="541"/>
      <c r="S143" s="541"/>
      <c r="T143" s="393"/>
      <c r="U143" s="395"/>
      <c r="V143" s="395"/>
      <c r="W143" s="395"/>
      <c r="X143" s="6"/>
      <c r="Y143" s="6"/>
      <c r="Z143" s="6"/>
      <c r="AD143" s="98"/>
      <c r="AE143" s="98"/>
      <c r="AF143" s="6"/>
      <c r="AG143" s="6"/>
      <c r="AH143" s="6"/>
      <c r="AI143" s="6"/>
      <c r="AJ143" s="6"/>
      <c r="AK143" s="6"/>
      <c r="AL143" s="6"/>
      <c r="AM143" s="6"/>
      <c r="AN143" s="6"/>
      <c r="AO143" s="6"/>
    </row>
    <row r="144" spans="1:41" s="192" customFormat="1" ht="27.95" customHeight="1" x14ac:dyDescent="0.25">
      <c r="A144" s="16"/>
      <c r="B144" s="38">
        <v>11</v>
      </c>
      <c r="C144" s="221"/>
      <c r="D144" s="221"/>
      <c r="E144" s="221"/>
      <c r="F144" s="220"/>
      <c r="G144" s="152"/>
      <c r="H144" s="152"/>
      <c r="I144" s="29"/>
      <c r="J144" s="29"/>
      <c r="K144" s="29"/>
      <c r="L144" s="29"/>
      <c r="M144" s="19"/>
      <c r="N144" s="107"/>
      <c r="O144" s="293"/>
      <c r="P144" s="540">
        <f t="shared" si="24"/>
        <v>0</v>
      </c>
      <c r="Q144" s="540"/>
      <c r="R144" s="541"/>
      <c r="S144" s="541"/>
      <c r="T144" s="393"/>
      <c r="U144" s="395"/>
      <c r="V144" s="395"/>
      <c r="W144" s="395"/>
      <c r="X144" s="6"/>
      <c r="Y144" s="6"/>
      <c r="Z144" s="6"/>
      <c r="AD144" s="98"/>
      <c r="AE144" s="98"/>
      <c r="AF144" s="6"/>
      <c r="AG144" s="6"/>
      <c r="AH144" s="6"/>
      <c r="AI144" s="6"/>
      <c r="AJ144" s="6"/>
      <c r="AK144" s="6"/>
      <c r="AL144" s="6"/>
      <c r="AM144" s="6"/>
      <c r="AN144" s="6"/>
      <c r="AO144" s="6"/>
    </row>
    <row r="145" spans="1:41" s="192" customFormat="1" ht="27.95" customHeight="1" x14ac:dyDescent="0.25">
      <c r="A145" s="16"/>
      <c r="B145" s="38">
        <v>12</v>
      </c>
      <c r="C145" s="221"/>
      <c r="D145" s="221"/>
      <c r="E145" s="221"/>
      <c r="F145" s="220"/>
      <c r="G145" s="152"/>
      <c r="H145" s="152"/>
      <c r="I145" s="29"/>
      <c r="J145" s="29"/>
      <c r="K145" s="29"/>
      <c r="L145" s="29"/>
      <c r="M145" s="19"/>
      <c r="N145" s="107"/>
      <c r="O145" s="293"/>
      <c r="P145" s="540">
        <f t="shared" si="24"/>
        <v>0</v>
      </c>
      <c r="Q145" s="540"/>
      <c r="R145" s="541"/>
      <c r="S145" s="541"/>
      <c r="T145" s="393"/>
      <c r="U145" s="395"/>
      <c r="V145" s="395"/>
      <c r="W145" s="395"/>
      <c r="X145" s="6"/>
      <c r="Y145" s="6"/>
      <c r="Z145" s="6"/>
      <c r="AD145" s="98"/>
      <c r="AE145" s="98"/>
      <c r="AF145" s="6"/>
      <c r="AG145" s="6"/>
      <c r="AH145" s="6"/>
      <c r="AI145" s="6"/>
      <c r="AJ145" s="6"/>
      <c r="AK145" s="6"/>
      <c r="AL145" s="6"/>
      <c r="AM145" s="6"/>
      <c r="AN145" s="6"/>
      <c r="AO145" s="6"/>
    </row>
    <row r="146" spans="1:41" s="192" customFormat="1" ht="27.95" customHeight="1" x14ac:dyDescent="0.25">
      <c r="A146" s="16"/>
      <c r="B146" s="38">
        <v>13</v>
      </c>
      <c r="C146" s="221"/>
      <c r="D146" s="221"/>
      <c r="E146" s="221"/>
      <c r="F146" s="220"/>
      <c r="G146" s="152"/>
      <c r="H146" s="152"/>
      <c r="I146" s="29"/>
      <c r="J146" s="29"/>
      <c r="K146" s="29"/>
      <c r="L146" s="29"/>
      <c r="M146" s="19"/>
      <c r="N146" s="107"/>
      <c r="O146" s="293"/>
      <c r="P146" s="540">
        <f t="shared" si="24"/>
        <v>0</v>
      </c>
      <c r="Q146" s="540"/>
      <c r="R146" s="541"/>
      <c r="S146" s="541"/>
      <c r="T146" s="393"/>
      <c r="U146" s="395"/>
      <c r="V146" s="395"/>
      <c r="W146" s="395"/>
      <c r="X146" s="6"/>
      <c r="Y146" s="6"/>
      <c r="Z146" s="6"/>
      <c r="AD146" s="98"/>
      <c r="AE146" s="98"/>
      <c r="AF146" s="6"/>
      <c r="AG146" s="6"/>
      <c r="AH146" s="6"/>
      <c r="AI146" s="6"/>
      <c r="AJ146" s="6"/>
      <c r="AK146" s="6"/>
      <c r="AL146" s="6"/>
      <c r="AM146" s="6"/>
      <c r="AN146" s="6"/>
      <c r="AO146" s="6"/>
    </row>
    <row r="147" spans="1:41" s="192" customFormat="1" ht="27.95" customHeight="1" x14ac:dyDescent="0.25">
      <c r="A147" s="16"/>
      <c r="B147" s="38">
        <v>14</v>
      </c>
      <c r="C147" s="221"/>
      <c r="D147" s="221"/>
      <c r="E147" s="221"/>
      <c r="F147" s="220"/>
      <c r="G147" s="152"/>
      <c r="H147" s="152"/>
      <c r="I147" s="29"/>
      <c r="J147" s="29"/>
      <c r="K147" s="29"/>
      <c r="L147" s="29"/>
      <c r="M147" s="19"/>
      <c r="N147" s="107"/>
      <c r="O147" s="293"/>
      <c r="P147" s="540">
        <f t="shared" si="24"/>
        <v>0</v>
      </c>
      <c r="Q147" s="540"/>
      <c r="R147" s="541"/>
      <c r="S147" s="541"/>
      <c r="T147" s="393"/>
      <c r="U147" s="395"/>
      <c r="V147" s="395"/>
      <c r="W147" s="395"/>
      <c r="X147" s="6"/>
      <c r="Y147" s="6"/>
      <c r="Z147" s="6"/>
      <c r="AD147" s="98"/>
      <c r="AE147" s="98"/>
      <c r="AF147" s="6"/>
      <c r="AG147" s="6"/>
      <c r="AH147" s="6"/>
      <c r="AI147" s="6"/>
      <c r="AJ147" s="6"/>
      <c r="AK147" s="6"/>
      <c r="AL147" s="6"/>
      <c r="AM147" s="6"/>
      <c r="AN147" s="6"/>
      <c r="AO147" s="6"/>
    </row>
    <row r="148" spans="1:41" s="192" customFormat="1" ht="27.95" customHeight="1" x14ac:dyDescent="0.25">
      <c r="A148" s="16"/>
      <c r="B148" s="38">
        <v>15</v>
      </c>
      <c r="C148" s="221"/>
      <c r="D148" s="221"/>
      <c r="E148" s="221"/>
      <c r="F148" s="220"/>
      <c r="G148" s="152"/>
      <c r="H148" s="152"/>
      <c r="I148" s="29"/>
      <c r="J148" s="29"/>
      <c r="K148" s="29"/>
      <c r="L148" s="29"/>
      <c r="M148" s="19"/>
      <c r="N148" s="107"/>
      <c r="O148" s="293"/>
      <c r="P148" s="540">
        <f t="shared" si="24"/>
        <v>0</v>
      </c>
      <c r="Q148" s="540"/>
      <c r="R148" s="541"/>
      <c r="S148" s="541"/>
      <c r="T148" s="393"/>
      <c r="U148" s="395"/>
      <c r="V148" s="395"/>
      <c r="W148" s="395"/>
      <c r="X148" s="6"/>
      <c r="Y148" s="6"/>
      <c r="Z148" s="6"/>
      <c r="AD148" s="98"/>
      <c r="AE148" s="98"/>
      <c r="AF148" s="6"/>
      <c r="AG148" s="6"/>
      <c r="AH148" s="6"/>
      <c r="AI148" s="6"/>
      <c r="AJ148" s="6"/>
      <c r="AK148" s="6"/>
      <c r="AL148" s="6"/>
      <c r="AM148" s="6"/>
      <c r="AN148" s="6"/>
      <c r="AO148" s="6"/>
    </row>
    <row r="149" spans="1:41" s="192" customFormat="1" ht="27.95" customHeight="1" x14ac:dyDescent="0.25">
      <c r="A149" s="16"/>
      <c r="B149" s="38">
        <v>16</v>
      </c>
      <c r="C149" s="221"/>
      <c r="D149" s="221"/>
      <c r="E149" s="221"/>
      <c r="F149" s="220"/>
      <c r="G149" s="152"/>
      <c r="H149" s="152"/>
      <c r="I149" s="29"/>
      <c r="J149" s="29"/>
      <c r="K149" s="29"/>
      <c r="L149" s="29"/>
      <c r="M149" s="19"/>
      <c r="N149" s="107"/>
      <c r="O149" s="293"/>
      <c r="P149" s="540">
        <f t="shared" si="24"/>
        <v>0</v>
      </c>
      <c r="Q149" s="540"/>
      <c r="R149" s="541"/>
      <c r="S149" s="541"/>
      <c r="T149" s="393"/>
      <c r="U149" s="395"/>
      <c r="V149" s="395"/>
      <c r="W149" s="395"/>
      <c r="X149" s="6"/>
      <c r="Y149" s="6"/>
      <c r="Z149" s="6"/>
      <c r="AD149" s="98"/>
      <c r="AE149" s="98"/>
      <c r="AF149" s="6"/>
      <c r="AG149" s="6"/>
      <c r="AH149" s="6"/>
      <c r="AI149" s="6"/>
      <c r="AJ149" s="6"/>
      <c r="AK149" s="6"/>
      <c r="AL149" s="6"/>
      <c r="AM149" s="6"/>
      <c r="AN149" s="6"/>
      <c r="AO149" s="6"/>
    </row>
    <row r="150" spans="1:41" s="192" customFormat="1" ht="27.95" customHeight="1" x14ac:dyDescent="0.25">
      <c r="A150" s="16"/>
      <c r="B150" s="38">
        <v>17</v>
      </c>
      <c r="C150" s="221"/>
      <c r="D150" s="221"/>
      <c r="E150" s="221"/>
      <c r="F150" s="220"/>
      <c r="G150" s="152"/>
      <c r="H150" s="152"/>
      <c r="I150" s="29"/>
      <c r="J150" s="29"/>
      <c r="K150" s="29"/>
      <c r="L150" s="29"/>
      <c r="M150" s="19"/>
      <c r="N150" s="107"/>
      <c r="O150" s="293"/>
      <c r="P150" s="540">
        <f t="shared" si="24"/>
        <v>0</v>
      </c>
      <c r="Q150" s="540"/>
      <c r="R150" s="541"/>
      <c r="S150" s="541"/>
      <c r="T150" s="393"/>
      <c r="U150" s="395"/>
      <c r="V150" s="395"/>
      <c r="W150" s="395"/>
      <c r="X150" s="6"/>
      <c r="Y150" s="6"/>
      <c r="Z150" s="6"/>
      <c r="AD150" s="98"/>
      <c r="AE150" s="98"/>
      <c r="AF150" s="6"/>
      <c r="AG150" s="6"/>
      <c r="AH150" s="6"/>
      <c r="AI150" s="6"/>
      <c r="AJ150" s="6"/>
      <c r="AK150" s="6"/>
      <c r="AL150" s="6"/>
      <c r="AM150" s="6"/>
      <c r="AN150" s="6"/>
      <c r="AO150" s="6"/>
    </row>
    <row r="151" spans="1:41" s="192" customFormat="1" ht="27.95" customHeight="1" x14ac:dyDescent="0.25">
      <c r="A151" s="16"/>
      <c r="B151" s="38">
        <v>18</v>
      </c>
      <c r="C151" s="221"/>
      <c r="D151" s="221"/>
      <c r="E151" s="221"/>
      <c r="F151" s="220"/>
      <c r="G151" s="152"/>
      <c r="H151" s="152"/>
      <c r="I151" s="29"/>
      <c r="J151" s="29"/>
      <c r="K151" s="29"/>
      <c r="L151" s="29"/>
      <c r="M151" s="19"/>
      <c r="N151" s="107"/>
      <c r="O151" s="293"/>
      <c r="P151" s="540">
        <f t="shared" si="24"/>
        <v>0</v>
      </c>
      <c r="Q151" s="540"/>
      <c r="R151" s="541"/>
      <c r="S151" s="541"/>
      <c r="T151" s="393"/>
      <c r="U151" s="395"/>
      <c r="V151" s="395"/>
      <c r="W151" s="395"/>
      <c r="X151" s="6"/>
      <c r="Y151" s="6"/>
      <c r="Z151" s="6"/>
      <c r="AD151" s="98"/>
      <c r="AE151" s="98"/>
      <c r="AF151" s="6"/>
      <c r="AG151" s="6"/>
      <c r="AH151" s="6"/>
      <c r="AI151" s="6"/>
      <c r="AJ151" s="6"/>
      <c r="AK151" s="6"/>
      <c r="AL151" s="6"/>
      <c r="AM151" s="6"/>
      <c r="AN151" s="6"/>
      <c r="AO151" s="6"/>
    </row>
    <row r="152" spans="1:41" s="192" customFormat="1" ht="27.95" customHeight="1" x14ac:dyDescent="0.25">
      <c r="A152" s="16"/>
      <c r="B152" s="38">
        <v>19</v>
      </c>
      <c r="C152" s="221"/>
      <c r="D152" s="221"/>
      <c r="E152" s="221"/>
      <c r="F152" s="220"/>
      <c r="G152" s="152"/>
      <c r="H152" s="152"/>
      <c r="I152" s="29"/>
      <c r="J152" s="29"/>
      <c r="K152" s="29"/>
      <c r="L152" s="29"/>
      <c r="M152" s="19"/>
      <c r="N152" s="107"/>
      <c r="O152" s="293"/>
      <c r="P152" s="540">
        <f t="shared" si="24"/>
        <v>0</v>
      </c>
      <c r="Q152" s="540"/>
      <c r="R152" s="541"/>
      <c r="S152" s="541"/>
      <c r="T152" s="393"/>
      <c r="U152" s="395"/>
      <c r="V152" s="395"/>
      <c r="W152" s="395"/>
      <c r="X152" s="6"/>
      <c r="Y152" s="6"/>
      <c r="Z152" s="6"/>
      <c r="AD152" s="98"/>
      <c r="AE152" s="98"/>
      <c r="AF152" s="6"/>
      <c r="AG152" s="6"/>
      <c r="AH152" s="6"/>
      <c r="AI152" s="6"/>
      <c r="AJ152" s="6"/>
      <c r="AK152" s="6"/>
      <c r="AL152" s="6"/>
      <c r="AM152" s="6"/>
      <c r="AN152" s="6"/>
      <c r="AO152" s="6"/>
    </row>
    <row r="153" spans="1:41" s="192" customFormat="1" ht="27.95" customHeight="1" x14ac:dyDescent="0.25">
      <c r="A153" s="16"/>
      <c r="B153" s="38">
        <v>20</v>
      </c>
      <c r="C153" s="221"/>
      <c r="D153" s="221"/>
      <c r="E153" s="221"/>
      <c r="F153" s="220"/>
      <c r="G153" s="152"/>
      <c r="H153" s="152"/>
      <c r="I153" s="29"/>
      <c r="J153" s="29"/>
      <c r="K153" s="29"/>
      <c r="L153" s="29"/>
      <c r="M153" s="19"/>
      <c r="N153" s="107"/>
      <c r="O153" s="293"/>
      <c r="P153" s="540">
        <f t="shared" si="24"/>
        <v>0</v>
      </c>
      <c r="Q153" s="540"/>
      <c r="R153" s="541"/>
      <c r="S153" s="541"/>
      <c r="T153" s="393"/>
      <c r="U153" s="395"/>
      <c r="V153" s="395"/>
      <c r="W153" s="395"/>
      <c r="X153" s="6"/>
      <c r="Y153" s="6"/>
      <c r="Z153" s="6"/>
      <c r="AD153" s="98"/>
      <c r="AE153" s="98"/>
      <c r="AF153" s="6"/>
      <c r="AG153" s="6"/>
      <c r="AH153" s="6"/>
      <c r="AI153" s="6"/>
      <c r="AJ153" s="6"/>
      <c r="AK153" s="6"/>
      <c r="AL153" s="6"/>
      <c r="AM153" s="6"/>
      <c r="AN153" s="6"/>
      <c r="AO153" s="6"/>
    </row>
    <row r="154" spans="1:41" s="192" customFormat="1" ht="27.95" customHeight="1" x14ac:dyDescent="0.25">
      <c r="A154" s="16"/>
      <c r="B154" s="38">
        <v>21</v>
      </c>
      <c r="C154" s="221"/>
      <c r="D154" s="221"/>
      <c r="E154" s="221"/>
      <c r="F154" s="220"/>
      <c r="G154" s="152"/>
      <c r="H154" s="152"/>
      <c r="I154" s="29"/>
      <c r="J154" s="29"/>
      <c r="K154" s="29"/>
      <c r="L154" s="29"/>
      <c r="M154" s="19"/>
      <c r="N154" s="107"/>
      <c r="O154" s="293"/>
      <c r="P154" s="540">
        <f t="shared" si="24"/>
        <v>0</v>
      </c>
      <c r="Q154" s="540"/>
      <c r="R154" s="541"/>
      <c r="S154" s="541"/>
      <c r="T154" s="393"/>
      <c r="U154" s="395"/>
      <c r="V154" s="395"/>
      <c r="W154" s="395"/>
      <c r="X154" s="6"/>
      <c r="Y154" s="6"/>
      <c r="Z154" s="6"/>
      <c r="AD154" s="98"/>
      <c r="AE154" s="98"/>
      <c r="AF154" s="6"/>
      <c r="AG154" s="6"/>
      <c r="AH154" s="6"/>
      <c r="AI154" s="6"/>
      <c r="AJ154" s="6"/>
      <c r="AK154" s="6"/>
      <c r="AL154" s="6"/>
      <c r="AM154" s="6"/>
      <c r="AN154" s="6"/>
      <c r="AO154" s="6"/>
    </row>
    <row r="155" spans="1:41" s="192" customFormat="1" ht="27.95" customHeight="1" x14ac:dyDescent="0.25">
      <c r="A155" s="16"/>
      <c r="B155" s="38">
        <v>22</v>
      </c>
      <c r="C155" s="221"/>
      <c r="D155" s="221"/>
      <c r="E155" s="221"/>
      <c r="F155" s="220"/>
      <c r="G155" s="152"/>
      <c r="H155" s="152"/>
      <c r="I155" s="29"/>
      <c r="J155" s="29"/>
      <c r="K155" s="29"/>
      <c r="L155" s="29"/>
      <c r="M155" s="19"/>
      <c r="N155" s="107"/>
      <c r="O155" s="293"/>
      <c r="P155" s="540">
        <f t="shared" si="24"/>
        <v>0</v>
      </c>
      <c r="Q155" s="540"/>
      <c r="R155" s="541"/>
      <c r="S155" s="541"/>
      <c r="T155" s="393"/>
      <c r="U155" s="395"/>
      <c r="V155" s="395"/>
      <c r="W155" s="395"/>
      <c r="X155" s="6"/>
      <c r="Y155" s="6"/>
      <c r="Z155" s="6"/>
      <c r="AD155" s="98"/>
      <c r="AE155" s="98"/>
      <c r="AF155" s="6"/>
      <c r="AG155" s="6"/>
      <c r="AH155" s="6"/>
      <c r="AI155" s="6"/>
      <c r="AJ155" s="6"/>
      <c r="AK155" s="6"/>
      <c r="AL155" s="6"/>
      <c r="AM155" s="6"/>
      <c r="AN155" s="6"/>
      <c r="AO155" s="6"/>
    </row>
    <row r="156" spans="1:41" s="192" customFormat="1" ht="27.95" customHeight="1" x14ac:dyDescent="0.25">
      <c r="A156" s="16"/>
      <c r="B156" s="38">
        <v>23</v>
      </c>
      <c r="C156" s="221"/>
      <c r="D156" s="221"/>
      <c r="E156" s="221"/>
      <c r="F156" s="220"/>
      <c r="G156" s="152"/>
      <c r="H156" s="152"/>
      <c r="I156" s="29"/>
      <c r="J156" s="29"/>
      <c r="K156" s="29"/>
      <c r="L156" s="29"/>
      <c r="M156" s="19"/>
      <c r="N156" s="107"/>
      <c r="O156" s="293"/>
      <c r="P156" s="540">
        <f t="shared" si="24"/>
        <v>0</v>
      </c>
      <c r="Q156" s="540"/>
      <c r="R156" s="541"/>
      <c r="S156" s="541"/>
      <c r="T156" s="393"/>
      <c r="U156" s="395"/>
      <c r="V156" s="395"/>
      <c r="W156" s="395"/>
      <c r="X156" s="6"/>
      <c r="Y156" s="6"/>
      <c r="Z156" s="6"/>
      <c r="AD156" s="98"/>
      <c r="AE156" s="98"/>
      <c r="AF156" s="6"/>
      <c r="AG156" s="6"/>
      <c r="AH156" s="6"/>
      <c r="AI156" s="6"/>
      <c r="AJ156" s="6"/>
      <c r="AK156" s="6"/>
      <c r="AL156" s="6"/>
      <c r="AM156" s="6"/>
      <c r="AN156" s="6"/>
      <c r="AO156" s="6"/>
    </row>
    <row r="157" spans="1:41" s="192" customFormat="1" ht="27.95" customHeight="1" x14ac:dyDescent="0.25">
      <c r="A157" s="16"/>
      <c r="B157" s="38">
        <v>24</v>
      </c>
      <c r="C157" s="221"/>
      <c r="D157" s="221"/>
      <c r="E157" s="221"/>
      <c r="F157" s="220"/>
      <c r="G157" s="152"/>
      <c r="H157" s="152"/>
      <c r="I157" s="29"/>
      <c r="J157" s="29"/>
      <c r="K157" s="29"/>
      <c r="L157" s="29"/>
      <c r="M157" s="19"/>
      <c r="N157" s="107"/>
      <c r="O157" s="293"/>
      <c r="P157" s="540">
        <f t="shared" si="24"/>
        <v>0</v>
      </c>
      <c r="Q157" s="540"/>
      <c r="R157" s="541"/>
      <c r="S157" s="541"/>
      <c r="T157" s="393"/>
      <c r="U157" s="395"/>
      <c r="V157" s="395"/>
      <c r="W157" s="395"/>
      <c r="X157" s="6"/>
      <c r="Y157" s="6"/>
      <c r="Z157" s="6"/>
      <c r="AD157" s="98"/>
      <c r="AE157" s="98"/>
      <c r="AF157" s="6"/>
      <c r="AG157" s="6"/>
      <c r="AH157" s="6"/>
      <c r="AI157" s="6"/>
      <c r="AJ157" s="6"/>
      <c r="AK157" s="6"/>
      <c r="AL157" s="6"/>
      <c r="AM157" s="6"/>
      <c r="AN157" s="6"/>
      <c r="AO157" s="6"/>
    </row>
    <row r="158" spans="1:41" s="192" customFormat="1" ht="27.95" customHeight="1" x14ac:dyDescent="0.25">
      <c r="A158" s="16"/>
      <c r="B158" s="38">
        <v>25</v>
      </c>
      <c r="C158" s="221"/>
      <c r="D158" s="221"/>
      <c r="E158" s="221"/>
      <c r="F158" s="220"/>
      <c r="G158" s="152"/>
      <c r="H158" s="152"/>
      <c r="I158" s="29"/>
      <c r="J158" s="29"/>
      <c r="K158" s="29"/>
      <c r="L158" s="29"/>
      <c r="M158" s="19"/>
      <c r="N158" s="107"/>
      <c r="O158" s="293"/>
      <c r="P158" s="540">
        <f t="shared" si="24"/>
        <v>0</v>
      </c>
      <c r="Q158" s="540"/>
      <c r="R158" s="541"/>
      <c r="S158" s="541"/>
      <c r="T158" s="393"/>
      <c r="U158" s="395"/>
      <c r="V158" s="395"/>
      <c r="W158" s="395"/>
      <c r="X158" s="6"/>
      <c r="Y158" s="6"/>
      <c r="Z158" s="6"/>
      <c r="AD158" s="98"/>
      <c r="AE158" s="98"/>
      <c r="AF158" s="6"/>
      <c r="AG158" s="6"/>
      <c r="AH158" s="6"/>
      <c r="AI158" s="6"/>
      <c r="AJ158" s="6"/>
      <c r="AK158" s="6"/>
      <c r="AL158" s="6"/>
      <c r="AM158" s="6"/>
      <c r="AN158" s="6"/>
      <c r="AO158" s="6"/>
    </row>
    <row r="159" spans="1:41" s="192" customFormat="1" ht="27.95" customHeight="1" x14ac:dyDescent="0.25">
      <c r="A159" s="16"/>
      <c r="B159" s="38">
        <v>26</v>
      </c>
      <c r="C159" s="221"/>
      <c r="D159" s="221"/>
      <c r="E159" s="221"/>
      <c r="F159" s="220"/>
      <c r="G159" s="152"/>
      <c r="H159" s="152"/>
      <c r="I159" s="29"/>
      <c r="J159" s="29"/>
      <c r="K159" s="29"/>
      <c r="L159" s="29"/>
      <c r="M159" s="19"/>
      <c r="N159" s="107"/>
      <c r="O159" s="293"/>
      <c r="P159" s="540">
        <f t="shared" si="24"/>
        <v>0</v>
      </c>
      <c r="Q159" s="540"/>
      <c r="R159" s="541"/>
      <c r="S159" s="541"/>
      <c r="T159" s="393"/>
      <c r="U159" s="395"/>
      <c r="V159" s="395"/>
      <c r="W159" s="395"/>
      <c r="X159" s="6"/>
      <c r="Y159" s="6"/>
      <c r="Z159" s="6"/>
      <c r="AD159" s="98"/>
      <c r="AE159" s="98"/>
      <c r="AF159" s="6"/>
      <c r="AG159" s="6"/>
      <c r="AH159" s="6"/>
      <c r="AI159" s="6"/>
      <c r="AJ159" s="6"/>
      <c r="AK159" s="6"/>
      <c r="AL159" s="6"/>
      <c r="AM159" s="6"/>
      <c r="AN159" s="6"/>
      <c r="AO159" s="6"/>
    </row>
    <row r="160" spans="1:41" s="192" customFormat="1" ht="27.95" customHeight="1" x14ac:dyDescent="0.25">
      <c r="A160" s="16"/>
      <c r="B160" s="38">
        <v>27</v>
      </c>
      <c r="C160" s="221"/>
      <c r="D160" s="221"/>
      <c r="E160" s="221"/>
      <c r="F160" s="220"/>
      <c r="G160" s="152"/>
      <c r="H160" s="152"/>
      <c r="I160" s="29"/>
      <c r="J160" s="29"/>
      <c r="K160" s="29"/>
      <c r="L160" s="29"/>
      <c r="M160" s="19"/>
      <c r="N160" s="107"/>
      <c r="O160" s="293"/>
      <c r="P160" s="540">
        <f t="shared" si="24"/>
        <v>0</v>
      </c>
      <c r="Q160" s="540"/>
      <c r="R160" s="541"/>
      <c r="S160" s="541"/>
      <c r="T160" s="393"/>
      <c r="U160" s="395"/>
      <c r="V160" s="395"/>
      <c r="W160" s="395"/>
      <c r="X160" s="6"/>
      <c r="Y160" s="6"/>
      <c r="Z160" s="6"/>
      <c r="AD160" s="98"/>
      <c r="AE160" s="98"/>
      <c r="AF160" s="6"/>
      <c r="AG160" s="6"/>
      <c r="AH160" s="6"/>
      <c r="AI160" s="6"/>
      <c r="AJ160" s="6"/>
      <c r="AK160" s="6"/>
      <c r="AL160" s="6"/>
      <c r="AM160" s="6"/>
      <c r="AN160" s="6"/>
      <c r="AO160" s="6"/>
    </row>
    <row r="161" spans="1:41" s="192" customFormat="1" ht="27.95" customHeight="1" x14ac:dyDescent="0.25">
      <c r="A161" s="16"/>
      <c r="B161" s="38">
        <v>28</v>
      </c>
      <c r="C161" s="221"/>
      <c r="D161" s="221"/>
      <c r="E161" s="221"/>
      <c r="F161" s="220"/>
      <c r="G161" s="152"/>
      <c r="H161" s="152"/>
      <c r="I161" s="29"/>
      <c r="J161" s="29"/>
      <c r="K161" s="29"/>
      <c r="L161" s="29"/>
      <c r="M161" s="19"/>
      <c r="N161" s="107"/>
      <c r="O161" s="293"/>
      <c r="P161" s="540">
        <f t="shared" si="24"/>
        <v>0</v>
      </c>
      <c r="Q161" s="540"/>
      <c r="R161" s="541"/>
      <c r="S161" s="541"/>
      <c r="T161" s="393"/>
      <c r="U161" s="395"/>
      <c r="V161" s="395"/>
      <c r="W161" s="395"/>
      <c r="X161" s="6"/>
      <c r="Y161" s="6"/>
      <c r="Z161" s="6"/>
      <c r="AD161" s="98"/>
      <c r="AE161" s="98"/>
      <c r="AF161" s="6"/>
      <c r="AG161" s="6"/>
      <c r="AH161" s="6"/>
      <c r="AI161" s="6"/>
      <c r="AJ161" s="6"/>
      <c r="AK161" s="6"/>
      <c r="AL161" s="6"/>
      <c r="AM161" s="6"/>
      <c r="AN161" s="6"/>
      <c r="AO161" s="6"/>
    </row>
    <row r="162" spans="1:41" s="192" customFormat="1" ht="27.95" customHeight="1" x14ac:dyDescent="0.25">
      <c r="A162" s="16"/>
      <c r="B162" s="38">
        <v>29</v>
      </c>
      <c r="C162" s="221"/>
      <c r="D162" s="221"/>
      <c r="E162" s="221"/>
      <c r="F162" s="220"/>
      <c r="G162" s="152"/>
      <c r="H162" s="152"/>
      <c r="I162" s="29"/>
      <c r="J162" s="29"/>
      <c r="K162" s="29"/>
      <c r="L162" s="29"/>
      <c r="M162" s="19"/>
      <c r="N162" s="107"/>
      <c r="O162" s="293"/>
      <c r="P162" s="540">
        <f t="shared" si="24"/>
        <v>0</v>
      </c>
      <c r="Q162" s="540"/>
      <c r="R162" s="541"/>
      <c r="S162" s="541"/>
      <c r="T162" s="393"/>
      <c r="U162" s="395"/>
      <c r="V162" s="395"/>
      <c r="W162" s="395"/>
      <c r="X162" s="6"/>
      <c r="Y162" s="6"/>
      <c r="Z162" s="6"/>
      <c r="AD162" s="98"/>
      <c r="AE162" s="98"/>
      <c r="AF162" s="6"/>
      <c r="AG162" s="6"/>
      <c r="AH162" s="6"/>
      <c r="AI162" s="6"/>
      <c r="AJ162" s="6"/>
      <c r="AK162" s="6"/>
      <c r="AL162" s="6"/>
      <c r="AM162" s="6"/>
      <c r="AN162" s="6"/>
      <c r="AO162" s="6"/>
    </row>
    <row r="163" spans="1:41" s="192" customFormat="1" ht="27.95" customHeight="1" x14ac:dyDescent="0.25">
      <c r="A163" s="16"/>
      <c r="B163" s="38">
        <v>30</v>
      </c>
      <c r="C163" s="221"/>
      <c r="D163" s="221"/>
      <c r="E163" s="221"/>
      <c r="F163" s="220"/>
      <c r="G163" s="152"/>
      <c r="H163" s="152"/>
      <c r="I163" s="29"/>
      <c r="J163" s="29"/>
      <c r="K163" s="29"/>
      <c r="L163" s="29"/>
      <c r="M163" s="19"/>
      <c r="N163" s="107"/>
      <c r="O163" s="293"/>
      <c r="P163" s="540">
        <f t="shared" si="24"/>
        <v>0</v>
      </c>
      <c r="Q163" s="540"/>
      <c r="R163" s="541"/>
      <c r="S163" s="541"/>
      <c r="T163" s="393"/>
      <c r="U163" s="395"/>
      <c r="V163" s="395"/>
      <c r="W163" s="395"/>
      <c r="X163" s="6"/>
      <c r="Y163" s="6"/>
      <c r="Z163" s="6"/>
      <c r="AD163" s="98"/>
      <c r="AE163" s="98"/>
      <c r="AF163" s="6"/>
      <c r="AG163" s="6"/>
      <c r="AH163" s="6"/>
      <c r="AI163" s="6"/>
      <c r="AJ163" s="6"/>
      <c r="AK163" s="6"/>
      <c r="AL163" s="6"/>
      <c r="AM163" s="6"/>
      <c r="AN163" s="6"/>
      <c r="AO163" s="6"/>
    </row>
    <row r="164" spans="1:41" s="192" customFormat="1" ht="18" customHeight="1" x14ac:dyDescent="0.25">
      <c r="A164" s="16"/>
      <c r="B164" s="25"/>
      <c r="C164" s="191"/>
      <c r="D164" s="191"/>
      <c r="E164" s="191"/>
      <c r="F164" s="38">
        <f>COUNTIF(F134:F163,"yes")</f>
        <v>0</v>
      </c>
      <c r="G164" s="529" t="s">
        <v>76</v>
      </c>
      <c r="H164" s="530"/>
      <c r="I164" s="190">
        <f>SUM(I133:I163)</f>
        <v>0</v>
      </c>
      <c r="J164" s="190">
        <f>SUM(J133:J163)</f>
        <v>0</v>
      </c>
      <c r="K164" s="190">
        <f>SUM(K133:K163)</f>
        <v>0</v>
      </c>
      <c r="L164" s="190">
        <f>SUM(L133:L163)</f>
        <v>0</v>
      </c>
      <c r="M164" s="19"/>
      <c r="N164" s="107"/>
      <c r="O164" s="292"/>
      <c r="P164" s="538"/>
      <c r="Q164" s="539"/>
      <c r="R164" s="538"/>
      <c r="S164" s="539"/>
      <c r="U164" s="6"/>
      <c r="V164" s="6"/>
      <c r="W164" s="6"/>
      <c r="X164" s="6"/>
      <c r="Y164" s="6"/>
      <c r="Z164" s="6"/>
      <c r="AD164" s="98"/>
      <c r="AE164" s="98"/>
      <c r="AF164" s="6"/>
      <c r="AG164" s="6"/>
      <c r="AH164" s="6"/>
      <c r="AI164" s="6"/>
      <c r="AJ164" s="6"/>
      <c r="AK164" s="6"/>
      <c r="AL164" s="6"/>
      <c r="AM164" s="6"/>
      <c r="AN164" s="6"/>
      <c r="AO164" s="6"/>
    </row>
    <row r="165" spans="1:41" s="192" customFormat="1" ht="9.9499999999999993" customHeight="1" x14ac:dyDescent="0.25">
      <c r="A165" s="16"/>
      <c r="B165" s="25"/>
      <c r="C165" s="191"/>
      <c r="D165" s="191"/>
      <c r="E165" s="191"/>
      <c r="F165" s="25"/>
      <c r="G165" s="49"/>
      <c r="H165" s="49"/>
      <c r="I165" s="26"/>
      <c r="J165" s="26"/>
      <c r="K165" s="26"/>
      <c r="L165" s="26"/>
      <c r="M165" s="19"/>
      <c r="N165" s="107"/>
      <c r="O165" s="209"/>
      <c r="P165" s="223"/>
      <c r="Q165" s="209"/>
      <c r="R165" s="223"/>
      <c r="S165" s="209"/>
      <c r="U165" s="6"/>
      <c r="V165" s="6"/>
      <c r="W165" s="6"/>
      <c r="X165" s="6"/>
      <c r="Y165" s="6"/>
      <c r="Z165" s="6"/>
      <c r="AD165" s="98"/>
      <c r="AE165" s="98"/>
      <c r="AF165" s="6"/>
      <c r="AG165" s="6"/>
      <c r="AH165" s="6"/>
      <c r="AI165" s="6"/>
      <c r="AJ165" s="6"/>
      <c r="AK165" s="6"/>
      <c r="AL165" s="6"/>
      <c r="AM165" s="6"/>
      <c r="AN165" s="6"/>
      <c r="AO165" s="6"/>
    </row>
    <row r="166" spans="1:41" s="192" customFormat="1" ht="18" customHeight="1" x14ac:dyDescent="0.25">
      <c r="A166" s="16"/>
      <c r="B166" s="18"/>
      <c r="C166" s="341" t="s">
        <v>470</v>
      </c>
      <c r="D166" s="17"/>
      <c r="E166" s="17"/>
      <c r="F166" s="17"/>
      <c r="G166" s="188"/>
      <c r="H166" s="188"/>
      <c r="I166" s="188"/>
      <c r="J166" s="188"/>
      <c r="K166" s="188"/>
      <c r="L166" s="188"/>
      <c r="M166" s="19"/>
      <c r="N166" s="107"/>
      <c r="O166" s="32"/>
      <c r="P166" s="32"/>
      <c r="Q166" s="32"/>
      <c r="R166" s="32"/>
      <c r="S166" s="32"/>
      <c r="U166" s="6"/>
      <c r="V166" s="6"/>
      <c r="W166" s="6"/>
      <c r="X166" s="6"/>
      <c r="Y166" s="6"/>
      <c r="Z166" s="6"/>
      <c r="AD166" s="98"/>
      <c r="AE166" s="98"/>
      <c r="AF166" s="6"/>
      <c r="AG166" s="6"/>
      <c r="AH166" s="6"/>
      <c r="AI166" s="6"/>
      <c r="AJ166" s="6"/>
      <c r="AK166" s="6"/>
      <c r="AL166" s="6"/>
      <c r="AM166" s="6"/>
      <c r="AN166" s="6"/>
      <c r="AO166" s="6"/>
    </row>
    <row r="167" spans="1:41" s="192" customFormat="1" ht="18" customHeight="1" x14ac:dyDescent="0.25">
      <c r="A167" s="16"/>
      <c r="B167" s="18"/>
      <c r="C167" s="335" t="s">
        <v>471</v>
      </c>
      <c r="D167" s="191"/>
      <c r="E167" s="523"/>
      <c r="F167" s="524"/>
      <c r="G167" s="524"/>
      <c r="H167" s="524"/>
      <c r="I167" s="524"/>
      <c r="J167" s="524"/>
      <c r="K167" s="524"/>
      <c r="L167" s="525"/>
      <c r="M167" s="19"/>
      <c r="N167" s="107"/>
      <c r="O167" s="32"/>
      <c r="P167" s="32"/>
      <c r="Q167" s="32"/>
      <c r="R167" s="32"/>
      <c r="S167" s="32"/>
      <c r="U167" s="6"/>
      <c r="V167" s="6"/>
      <c r="W167" s="6"/>
      <c r="X167" s="6"/>
      <c r="Y167" s="6"/>
      <c r="Z167" s="6"/>
      <c r="AD167" s="98"/>
      <c r="AE167" s="98"/>
      <c r="AF167" s="6"/>
      <c r="AG167" s="6"/>
      <c r="AH167" s="6"/>
      <c r="AI167" s="6"/>
      <c r="AJ167" s="6"/>
      <c r="AK167" s="6"/>
      <c r="AL167" s="6"/>
      <c r="AM167" s="6"/>
      <c r="AN167" s="6"/>
      <c r="AO167" s="6"/>
    </row>
    <row r="168" spans="1:41" s="192" customFormat="1" ht="18" customHeight="1" x14ac:dyDescent="0.25">
      <c r="A168" s="16"/>
      <c r="B168" s="18"/>
      <c r="C168" s="335" t="s">
        <v>525</v>
      </c>
      <c r="D168" s="191"/>
      <c r="E168" s="523"/>
      <c r="F168" s="524"/>
      <c r="G168" s="524"/>
      <c r="H168" s="524"/>
      <c r="I168" s="524"/>
      <c r="J168" s="524"/>
      <c r="K168" s="524"/>
      <c r="L168" s="525"/>
      <c r="M168" s="19"/>
      <c r="N168" s="107"/>
      <c r="O168" s="32"/>
      <c r="P168" s="32"/>
      <c r="Q168" s="32"/>
      <c r="R168" s="32"/>
      <c r="S168" s="32"/>
      <c r="U168" s="6"/>
      <c r="V168" s="6"/>
      <c r="W168" s="6"/>
      <c r="X168" s="6"/>
      <c r="Y168" s="6"/>
      <c r="Z168" s="6"/>
      <c r="AD168" s="98"/>
      <c r="AE168" s="98"/>
      <c r="AF168" s="6"/>
      <c r="AG168" s="6"/>
      <c r="AH168" s="6"/>
      <c r="AI168" s="6"/>
      <c r="AJ168" s="6"/>
      <c r="AK168" s="6"/>
      <c r="AL168" s="6"/>
      <c r="AM168" s="6"/>
      <c r="AN168" s="6"/>
      <c r="AO168" s="6"/>
    </row>
    <row r="169" spans="1:41" s="192" customFormat="1" ht="18" customHeight="1" x14ac:dyDescent="0.25">
      <c r="A169" s="16"/>
      <c r="B169" s="18"/>
      <c r="C169" s="352" t="s">
        <v>423</v>
      </c>
      <c r="D169" s="191"/>
      <c r="E169" s="523"/>
      <c r="F169" s="524"/>
      <c r="G169" s="524"/>
      <c r="H169" s="524"/>
      <c r="I169" s="524"/>
      <c r="J169" s="524"/>
      <c r="K169" s="524"/>
      <c r="L169" s="525"/>
      <c r="M169" s="19"/>
      <c r="N169" s="107"/>
      <c r="O169" s="32"/>
      <c r="P169" s="32"/>
      <c r="Q169" s="32"/>
      <c r="R169" s="32"/>
      <c r="S169" s="32"/>
      <c r="U169" s="6"/>
      <c r="V169" s="6"/>
      <c r="W169" s="6"/>
      <c r="X169" s="6"/>
      <c r="Y169" s="6"/>
      <c r="Z169" s="6"/>
      <c r="AD169" s="98"/>
      <c r="AE169" s="98"/>
      <c r="AF169" s="6"/>
      <c r="AG169" s="6"/>
      <c r="AH169" s="6"/>
      <c r="AI169" s="6"/>
      <c r="AJ169" s="6"/>
      <c r="AK169" s="6"/>
      <c r="AL169" s="6"/>
      <c r="AM169" s="6"/>
      <c r="AN169" s="6"/>
      <c r="AO169" s="6"/>
    </row>
    <row r="170" spans="1:41" s="192" customFormat="1" ht="18" customHeight="1" x14ac:dyDescent="0.25">
      <c r="A170" s="16"/>
      <c r="B170" s="18"/>
      <c r="C170" s="335" t="s">
        <v>376</v>
      </c>
      <c r="D170" s="191"/>
      <c r="E170" s="523"/>
      <c r="F170" s="524"/>
      <c r="G170" s="524"/>
      <c r="H170" s="524"/>
      <c r="I170" s="524"/>
      <c r="J170" s="524"/>
      <c r="K170" s="524"/>
      <c r="L170" s="525"/>
      <c r="M170" s="19"/>
      <c r="N170" s="107"/>
      <c r="O170" s="32"/>
      <c r="P170" s="32"/>
      <c r="Q170" s="32"/>
      <c r="R170" s="32"/>
      <c r="S170" s="32"/>
      <c r="U170" s="6"/>
      <c r="V170" s="6"/>
      <c r="W170" s="6"/>
      <c r="X170" s="6"/>
      <c r="Y170" s="6"/>
      <c r="Z170" s="6"/>
      <c r="AD170" s="98"/>
      <c r="AE170" s="98"/>
      <c r="AF170" s="6"/>
      <c r="AG170" s="6"/>
      <c r="AH170" s="6"/>
      <c r="AI170" s="6"/>
      <c r="AJ170" s="6"/>
      <c r="AK170" s="6"/>
      <c r="AL170" s="6"/>
      <c r="AM170" s="6"/>
      <c r="AN170" s="6"/>
      <c r="AO170" s="6"/>
    </row>
    <row r="171" spans="1:41" s="192" customFormat="1" ht="18" customHeight="1" x14ac:dyDescent="0.25">
      <c r="A171" s="21"/>
      <c r="B171" s="22"/>
      <c r="C171" s="22"/>
      <c r="D171" s="22"/>
      <c r="E171" s="22"/>
      <c r="F171" s="22"/>
      <c r="G171" s="22"/>
      <c r="H171" s="22"/>
      <c r="I171" s="22"/>
      <c r="J171" s="22"/>
      <c r="K171" s="22"/>
      <c r="L171" s="22"/>
      <c r="M171" s="23"/>
      <c r="N171" s="107"/>
      <c r="O171" s="32"/>
      <c r="P171" s="32"/>
      <c r="Q171" s="32"/>
      <c r="R171" s="32"/>
      <c r="S171" s="32"/>
      <c r="U171" s="6"/>
      <c r="V171" s="6"/>
      <c r="W171" s="6"/>
      <c r="X171" s="6"/>
      <c r="Y171" s="6"/>
      <c r="Z171" s="6"/>
      <c r="AD171" s="98"/>
      <c r="AE171" s="98"/>
      <c r="AF171" s="6"/>
      <c r="AG171" s="6"/>
      <c r="AH171" s="6"/>
      <c r="AI171" s="6"/>
      <c r="AJ171" s="6"/>
      <c r="AK171" s="6"/>
      <c r="AL171" s="6"/>
      <c r="AM171" s="6"/>
      <c r="AN171" s="6"/>
      <c r="AO171" s="6"/>
    </row>
    <row r="172" spans="1:41" s="192" customFormat="1" ht="18" customHeight="1" x14ac:dyDescent="0.25">
      <c r="A172" s="6"/>
      <c r="B172" s="6"/>
      <c r="C172" s="6"/>
      <c r="D172" s="6"/>
      <c r="E172" s="6"/>
      <c r="F172" s="6"/>
      <c r="G172" s="6"/>
      <c r="H172" s="6"/>
      <c r="I172" s="6"/>
      <c r="J172" s="6"/>
      <c r="K172" s="6"/>
      <c r="L172" s="6"/>
      <c r="N172" s="143"/>
      <c r="O172" s="32"/>
      <c r="P172" s="32"/>
      <c r="Q172" s="32"/>
      <c r="R172" s="32"/>
      <c r="S172" s="32"/>
      <c r="U172" s="6"/>
      <c r="V172" s="6"/>
      <c r="W172" s="6"/>
      <c r="X172" s="6"/>
      <c r="Y172" s="6"/>
      <c r="Z172" s="6"/>
      <c r="AD172" s="100"/>
      <c r="AE172" s="100"/>
      <c r="AF172" s="6"/>
      <c r="AG172" s="6"/>
      <c r="AH172" s="6"/>
      <c r="AI172" s="6"/>
      <c r="AJ172" s="6"/>
      <c r="AK172" s="6"/>
      <c r="AL172" s="6"/>
      <c r="AM172" s="6"/>
      <c r="AN172" s="6"/>
      <c r="AO172" s="6"/>
    </row>
    <row r="173" spans="1:41" s="192" customFormat="1" ht="9.9499999999999993" customHeight="1" x14ac:dyDescent="0.25">
      <c r="A173" s="13"/>
      <c r="B173" s="14"/>
      <c r="C173" s="14"/>
      <c r="D173" s="14"/>
      <c r="E173" s="14"/>
      <c r="F173" s="14"/>
      <c r="G173" s="14"/>
      <c r="H173" s="14"/>
      <c r="I173" s="14"/>
      <c r="J173" s="14"/>
      <c r="K173" s="14"/>
      <c r="L173" s="14"/>
      <c r="M173" s="15"/>
      <c r="N173" s="107"/>
      <c r="O173" s="32"/>
      <c r="P173" s="32"/>
      <c r="Q173" s="32"/>
      <c r="R173" s="32"/>
      <c r="S173" s="32"/>
      <c r="U173" s="6"/>
      <c r="V173" s="6"/>
      <c r="W173" s="6"/>
      <c r="X173" s="6"/>
      <c r="Y173" s="6"/>
      <c r="Z173" s="6"/>
      <c r="AA173" s="6"/>
      <c r="AB173" s="6"/>
      <c r="AC173" s="6"/>
      <c r="AD173" s="6"/>
      <c r="AE173" s="6"/>
      <c r="AF173" s="6"/>
      <c r="AG173" s="6"/>
      <c r="AH173" s="6"/>
      <c r="AI173" s="6"/>
      <c r="AJ173" s="6"/>
      <c r="AK173" s="6"/>
      <c r="AL173" s="6"/>
      <c r="AM173" s="6"/>
      <c r="AN173" s="6"/>
      <c r="AO173" s="6"/>
    </row>
    <row r="174" spans="1:41" s="192" customFormat="1" ht="18" customHeight="1" x14ac:dyDescent="0.25">
      <c r="A174" s="16"/>
      <c r="B174" s="18"/>
      <c r="C174" s="350" t="s">
        <v>530</v>
      </c>
      <c r="D174" s="17"/>
      <c r="E174" s="510"/>
      <c r="F174" s="510"/>
      <c r="G174" s="510"/>
      <c r="H174" s="510"/>
      <c r="I174" s="510"/>
      <c r="J174" s="510"/>
      <c r="K174" s="510"/>
      <c r="L174" s="510"/>
      <c r="M174" s="19"/>
      <c r="N174" s="107"/>
      <c r="O174" s="173"/>
      <c r="P174" s="173"/>
      <c r="Q174" s="173"/>
      <c r="R174" s="173"/>
      <c r="S174" s="32"/>
      <c r="U174" s="6"/>
      <c r="V174" s="6"/>
      <c r="W174" s="6"/>
      <c r="X174" s="6"/>
      <c r="Y174" s="6"/>
      <c r="Z174" s="6"/>
      <c r="AA174" s="6"/>
      <c r="AB174" s="6"/>
      <c r="AC174" s="6"/>
      <c r="AD174" s="6"/>
      <c r="AE174" s="6"/>
      <c r="AF174" s="6"/>
      <c r="AG174" s="6"/>
      <c r="AH174" s="6"/>
      <c r="AI174" s="6"/>
      <c r="AJ174" s="6"/>
      <c r="AK174" s="6"/>
      <c r="AL174" s="6"/>
      <c r="AM174" s="6"/>
      <c r="AN174" s="6"/>
      <c r="AO174" s="6"/>
    </row>
    <row r="175" spans="1:41" s="192" customFormat="1" ht="18" customHeight="1" x14ac:dyDescent="0.25">
      <c r="A175" s="16"/>
      <c r="B175" s="18"/>
      <c r="C175" s="335" t="s">
        <v>499</v>
      </c>
      <c r="D175" s="191"/>
      <c r="E175" s="537"/>
      <c r="F175" s="537"/>
      <c r="G175" s="537"/>
      <c r="H175" s="537"/>
      <c r="I175" s="537"/>
      <c r="J175" s="537"/>
      <c r="K175" s="537"/>
      <c r="L175" s="537"/>
      <c r="M175" s="19"/>
      <c r="N175" s="107"/>
      <c r="O175" s="32"/>
      <c r="P175" s="32"/>
      <c r="Q175" s="32"/>
      <c r="R175" s="32"/>
      <c r="S175" s="32"/>
      <c r="U175" s="6"/>
      <c r="V175" s="6"/>
      <c r="W175" s="6"/>
      <c r="X175" s="6"/>
      <c r="Y175" s="6"/>
      <c r="Z175" s="6"/>
      <c r="AA175" s="6"/>
      <c r="AB175" s="6"/>
      <c r="AC175" s="6"/>
      <c r="AD175" s="6"/>
      <c r="AE175" s="6"/>
      <c r="AF175" s="6"/>
      <c r="AG175" s="6"/>
      <c r="AH175" s="6"/>
      <c r="AI175" s="6"/>
      <c r="AJ175" s="6"/>
      <c r="AK175" s="6"/>
      <c r="AL175" s="6"/>
      <c r="AM175" s="6"/>
      <c r="AN175" s="6"/>
      <c r="AO175" s="6"/>
    </row>
    <row r="176" spans="1:41" s="192" customFormat="1" ht="18" customHeight="1" x14ac:dyDescent="0.25">
      <c r="A176" s="16"/>
      <c r="B176" s="18"/>
      <c r="C176" s="335" t="s">
        <v>500</v>
      </c>
      <c r="D176" s="191"/>
      <c r="E176" s="537"/>
      <c r="F176" s="537"/>
      <c r="G176" s="537"/>
      <c r="H176" s="537"/>
      <c r="I176" s="537"/>
      <c r="J176" s="537"/>
      <c r="K176" s="537"/>
      <c r="L176" s="537"/>
      <c r="M176" s="19"/>
      <c r="N176" s="107"/>
      <c r="O176" s="32"/>
      <c r="P176" s="32"/>
      <c r="Q176" s="32"/>
      <c r="R176" s="32"/>
      <c r="S176" s="32"/>
      <c r="U176" s="6"/>
      <c r="V176" s="6"/>
      <c r="W176" s="6"/>
      <c r="X176" s="6"/>
      <c r="Y176" s="6"/>
      <c r="Z176" s="6"/>
      <c r="AA176" s="6"/>
      <c r="AB176" s="6"/>
      <c r="AC176" s="6"/>
      <c r="AD176" s="6"/>
      <c r="AE176" s="6"/>
      <c r="AF176" s="6"/>
      <c r="AG176" s="6"/>
      <c r="AH176" s="6"/>
      <c r="AI176" s="6"/>
      <c r="AJ176" s="6"/>
      <c r="AK176" s="6"/>
      <c r="AL176" s="6"/>
      <c r="AM176" s="6"/>
      <c r="AN176" s="6"/>
      <c r="AO176" s="6"/>
    </row>
    <row r="177" spans="1:45" s="192" customFormat="1" ht="60" customHeight="1" x14ac:dyDescent="0.25">
      <c r="A177" s="16"/>
      <c r="B177" s="18"/>
      <c r="C177" s="335" t="s">
        <v>501</v>
      </c>
      <c r="D177" s="191"/>
      <c r="E177" s="537"/>
      <c r="F177" s="537"/>
      <c r="G177" s="537"/>
      <c r="H177" s="537"/>
      <c r="I177" s="537"/>
      <c r="J177" s="537"/>
      <c r="K177" s="537"/>
      <c r="L177" s="537"/>
      <c r="M177" s="19"/>
      <c r="N177" s="107"/>
      <c r="O177" s="32"/>
      <c r="P177" s="32"/>
      <c r="Q177" s="32"/>
      <c r="R177" s="32"/>
      <c r="S177" s="32"/>
      <c r="U177" s="6"/>
      <c r="V177" s="6"/>
      <c r="W177" s="6"/>
      <c r="X177" s="6"/>
      <c r="Y177" s="6"/>
      <c r="Z177" s="6"/>
      <c r="AA177" s="6"/>
      <c r="AB177" s="6"/>
      <c r="AC177" s="6"/>
      <c r="AD177" s="6"/>
      <c r="AE177" s="6"/>
      <c r="AF177" s="6"/>
      <c r="AG177" s="6"/>
      <c r="AH177" s="6"/>
      <c r="AI177" s="6"/>
      <c r="AJ177" s="6"/>
      <c r="AK177" s="6"/>
      <c r="AL177" s="6"/>
      <c r="AM177" s="6"/>
      <c r="AN177" s="6"/>
      <c r="AO177" s="6"/>
    </row>
    <row r="178" spans="1:45" s="192" customFormat="1" ht="9.9499999999999993" customHeight="1" x14ac:dyDescent="0.25">
      <c r="A178" s="16"/>
      <c r="B178" s="18"/>
      <c r="C178" s="335"/>
      <c r="D178" s="191"/>
      <c r="E178" s="191"/>
      <c r="F178" s="191"/>
      <c r="G178" s="188"/>
      <c r="H178" s="188"/>
      <c r="I178" s="188"/>
      <c r="J178" s="188"/>
      <c r="K178" s="188"/>
      <c r="L178" s="188"/>
      <c r="M178" s="19"/>
      <c r="N178" s="107"/>
      <c r="O178" s="32"/>
      <c r="P178" s="32"/>
      <c r="Q178" s="32"/>
      <c r="R178" s="32"/>
      <c r="S178" s="32"/>
      <c r="U178" s="6"/>
      <c r="V178" s="6"/>
      <c r="W178" s="6"/>
      <c r="X178" s="6"/>
      <c r="Y178" s="6"/>
      <c r="Z178" s="6"/>
      <c r="AA178" s="6"/>
      <c r="AB178" s="6"/>
      <c r="AC178" s="6"/>
      <c r="AD178" s="6"/>
      <c r="AE178" s="6"/>
      <c r="AF178" s="6"/>
      <c r="AG178" s="6"/>
      <c r="AH178" s="6"/>
      <c r="AI178" s="6"/>
      <c r="AJ178" s="6"/>
      <c r="AK178" s="6"/>
      <c r="AL178" s="6"/>
      <c r="AM178" s="6"/>
      <c r="AN178" s="6"/>
      <c r="AO178" s="6"/>
    </row>
    <row r="179" spans="1:45" s="192" customFormat="1" ht="18" customHeight="1" x14ac:dyDescent="0.25">
      <c r="A179" s="16"/>
      <c r="B179" s="18"/>
      <c r="C179" s="341" t="s">
        <v>502</v>
      </c>
      <c r="D179" s="17"/>
      <c r="E179" s="17"/>
      <c r="F179" s="17"/>
      <c r="G179" s="197"/>
      <c r="H179" s="498" t="s">
        <v>443</v>
      </c>
      <c r="I179" s="498"/>
      <c r="J179" s="498"/>
      <c r="K179" s="343"/>
      <c r="L179" s="351" t="s">
        <v>413</v>
      </c>
      <c r="M179" s="19"/>
      <c r="N179" s="107"/>
      <c r="O179" s="32"/>
      <c r="P179" s="32"/>
      <c r="Q179" s="32"/>
      <c r="R179" s="32"/>
      <c r="S179" s="32"/>
      <c r="U179" s="6"/>
      <c r="V179" s="6"/>
      <c r="W179" s="6"/>
      <c r="X179" s="6"/>
      <c r="Y179" s="6"/>
      <c r="Z179" s="6"/>
      <c r="AD179" s="98"/>
      <c r="AE179" s="98"/>
      <c r="AF179" s="6"/>
      <c r="AG179" s="6"/>
      <c r="AH179" s="6"/>
      <c r="AI179" s="6"/>
      <c r="AJ179" s="6"/>
      <c r="AK179" s="6"/>
      <c r="AL179" s="6"/>
      <c r="AM179" s="6"/>
      <c r="AN179" s="6"/>
      <c r="AO179" s="6"/>
    </row>
    <row r="180" spans="1:45" s="192" customFormat="1" ht="18" customHeight="1" x14ac:dyDescent="0.25">
      <c r="A180" s="16"/>
      <c r="B180" s="18"/>
      <c r="C180" s="335" t="s">
        <v>510</v>
      </c>
      <c r="D180" s="344"/>
      <c r="E180" s="344"/>
      <c r="F180" s="344"/>
      <c r="G180" s="194" t="s">
        <v>483</v>
      </c>
      <c r="H180" s="152"/>
      <c r="I180" s="218" t="s">
        <v>482</v>
      </c>
      <c r="J180" s="152"/>
      <c r="K180" s="26"/>
      <c r="L180" s="190">
        <f>ROUND(((J180-H180)/30.4),0)</f>
        <v>0</v>
      </c>
      <c r="M180" s="19"/>
      <c r="N180" s="107"/>
      <c r="O180" s="32"/>
      <c r="P180" s="32"/>
      <c r="Q180" s="32"/>
      <c r="R180" s="156"/>
      <c r="S180" s="156"/>
      <c r="T180" s="157"/>
      <c r="U180" s="157"/>
      <c r="V180" s="157"/>
      <c r="W180" s="157"/>
      <c r="X180" s="157"/>
      <c r="Y180" s="157"/>
      <c r="Z180" s="157"/>
      <c r="AA180" s="157"/>
      <c r="AB180" s="157"/>
      <c r="AC180" s="157"/>
      <c r="AD180" s="158"/>
      <c r="AE180" s="158"/>
      <c r="AF180" s="157"/>
      <c r="AG180" s="157"/>
      <c r="AH180" s="157"/>
      <c r="AI180" s="157"/>
      <c r="AJ180" s="157"/>
      <c r="AK180" s="157"/>
      <c r="AL180" s="157"/>
      <c r="AM180" s="157"/>
      <c r="AN180" s="6"/>
      <c r="AO180" s="6"/>
    </row>
    <row r="181" spans="1:45" s="192" customFormat="1" ht="9.9499999999999993" customHeight="1" x14ac:dyDescent="0.25">
      <c r="A181" s="16"/>
      <c r="B181" s="18"/>
      <c r="C181" s="335"/>
      <c r="D181" s="344"/>
      <c r="E181" s="344"/>
      <c r="F181" s="344"/>
      <c r="G181" s="217"/>
      <c r="H181" s="201"/>
      <c r="I181" s="217"/>
      <c r="J181" s="188"/>
      <c r="K181" s="26"/>
      <c r="L181" s="26"/>
      <c r="M181" s="19"/>
      <c r="N181" s="107"/>
      <c r="O181" s="32"/>
      <c r="P181" s="32"/>
      <c r="Q181" s="32"/>
      <c r="R181" s="156"/>
      <c r="S181" s="156"/>
      <c r="T181" s="157"/>
      <c r="U181" s="157"/>
      <c r="V181" s="157"/>
      <c r="W181" s="157"/>
      <c r="X181" s="157"/>
      <c r="Y181" s="157"/>
      <c r="Z181" s="157"/>
      <c r="AA181" s="157"/>
      <c r="AB181" s="157"/>
      <c r="AC181" s="157"/>
      <c r="AD181" s="158"/>
      <c r="AE181" s="158"/>
      <c r="AF181" s="157"/>
      <c r="AG181" s="157"/>
      <c r="AH181" s="157"/>
      <c r="AI181" s="157"/>
      <c r="AJ181" s="157"/>
      <c r="AK181" s="157"/>
      <c r="AL181" s="157"/>
      <c r="AM181" s="157"/>
      <c r="AN181" s="6"/>
      <c r="AO181" s="6"/>
    </row>
    <row r="182" spans="1:45" s="192" customFormat="1" ht="18" customHeight="1" x14ac:dyDescent="0.25">
      <c r="A182" s="16"/>
      <c r="B182" s="18"/>
      <c r="C182" s="335"/>
      <c r="D182" s="344"/>
      <c r="E182" s="344"/>
      <c r="F182" s="344"/>
      <c r="G182" s="551" t="s">
        <v>503</v>
      </c>
      <c r="H182" s="552"/>
      <c r="I182" s="551" t="s">
        <v>523</v>
      </c>
      <c r="J182" s="552"/>
      <c r="K182" s="553" t="s">
        <v>506</v>
      </c>
      <c r="L182" s="552"/>
      <c r="M182" s="19"/>
      <c r="N182" s="107"/>
      <c r="O182" s="32"/>
      <c r="P182" s="32"/>
      <c r="Q182" s="32"/>
      <c r="R182" s="156"/>
      <c r="S182" s="156"/>
      <c r="T182" s="157"/>
      <c r="U182" s="157"/>
      <c r="V182" s="157"/>
      <c r="W182" s="157"/>
      <c r="X182" s="157"/>
      <c r="Y182" s="157"/>
      <c r="Z182" s="157"/>
      <c r="AA182" s="157"/>
      <c r="AB182" s="157"/>
      <c r="AC182" s="157"/>
      <c r="AD182" s="158"/>
      <c r="AE182" s="158"/>
      <c r="AF182" s="157"/>
      <c r="AG182" s="157"/>
      <c r="AH182" s="157"/>
      <c r="AI182" s="157"/>
      <c r="AJ182" s="157"/>
      <c r="AK182" s="157"/>
      <c r="AL182" s="157"/>
      <c r="AM182" s="157"/>
      <c r="AN182" s="6"/>
      <c r="AO182" s="6"/>
    </row>
    <row r="183" spans="1:45" s="192" customFormat="1" ht="18" customHeight="1" x14ac:dyDescent="0.25">
      <c r="A183" s="16"/>
      <c r="B183" s="18"/>
      <c r="C183" s="335"/>
      <c r="D183" s="344"/>
      <c r="E183" s="344"/>
      <c r="F183" s="344"/>
      <c r="G183" s="353" t="s">
        <v>507</v>
      </c>
      <c r="H183" s="353" t="s">
        <v>508</v>
      </c>
      <c r="I183" s="353" t="s">
        <v>509</v>
      </c>
      <c r="J183" s="375" t="s">
        <v>1564</v>
      </c>
      <c r="K183" s="353" t="s">
        <v>509</v>
      </c>
      <c r="L183" s="375" t="s">
        <v>1564</v>
      </c>
      <c r="M183" s="19"/>
      <c r="N183" s="107"/>
      <c r="O183" s="32"/>
      <c r="P183" s="32"/>
      <c r="Q183" s="32"/>
      <c r="R183" s="156"/>
      <c r="S183" s="156"/>
      <c r="T183" s="157"/>
      <c r="U183" s="157"/>
      <c r="V183" s="157"/>
      <c r="W183" s="157"/>
      <c r="X183" s="157"/>
      <c r="Y183" s="157"/>
      <c r="Z183" s="157"/>
      <c r="AA183" s="157"/>
      <c r="AB183" s="157"/>
      <c r="AC183" s="157"/>
      <c r="AD183" s="158"/>
      <c r="AE183" s="158"/>
      <c r="AF183" s="157"/>
      <c r="AG183" s="157"/>
      <c r="AH183" s="157"/>
      <c r="AI183" s="157"/>
      <c r="AJ183" s="157"/>
      <c r="AK183" s="157"/>
      <c r="AL183" s="157"/>
      <c r="AM183" s="157"/>
      <c r="AN183" s="6"/>
      <c r="AO183" s="6"/>
    </row>
    <row r="184" spans="1:45" s="192" customFormat="1" ht="18" customHeight="1" x14ac:dyDescent="0.25">
      <c r="A184" s="16"/>
      <c r="B184" s="18"/>
      <c r="C184" s="335" t="s">
        <v>511</v>
      </c>
      <c r="D184" s="344"/>
      <c r="E184" s="344"/>
      <c r="F184" s="344"/>
      <c r="G184" s="29"/>
      <c r="H184" s="29"/>
      <c r="I184" s="190">
        <f>I244</f>
        <v>0</v>
      </c>
      <c r="J184" s="190">
        <f>J244</f>
        <v>0</v>
      </c>
      <c r="K184" s="190">
        <f>K244</f>
        <v>0</v>
      </c>
      <c r="L184" s="190">
        <f>L244</f>
        <v>0</v>
      </c>
      <c r="M184" s="19"/>
      <c r="N184" s="107"/>
      <c r="O184" s="494" t="s">
        <v>274</v>
      </c>
      <c r="P184" s="496"/>
      <c r="Q184" s="494" t="s">
        <v>275</v>
      </c>
      <c r="R184" s="496"/>
      <c r="S184" s="494" t="s">
        <v>11</v>
      </c>
      <c r="T184" s="496"/>
      <c r="U184" s="424" t="s">
        <v>288</v>
      </c>
      <c r="V184" s="424"/>
      <c r="W184" s="157"/>
      <c r="X184" s="157"/>
      <c r="Y184" s="157"/>
      <c r="Z184" s="157"/>
      <c r="AA184" s="157"/>
      <c r="AB184" s="157"/>
      <c r="AC184" s="157"/>
      <c r="AD184" s="158"/>
      <c r="AE184" s="158"/>
      <c r="AF184" s="157"/>
      <c r="AG184" s="157"/>
      <c r="AH184" s="157"/>
      <c r="AI184" s="157"/>
      <c r="AJ184" s="157"/>
      <c r="AK184" s="157"/>
      <c r="AL184" s="157"/>
      <c r="AM184" s="157"/>
      <c r="AN184" s="6"/>
      <c r="AO184" s="6"/>
    </row>
    <row r="185" spans="1:45" s="192" customFormat="1" ht="18" customHeight="1" x14ac:dyDescent="0.25">
      <c r="A185" s="16"/>
      <c r="B185" s="18"/>
      <c r="C185" s="335" t="s">
        <v>512</v>
      </c>
      <c r="D185" s="344"/>
      <c r="E185" s="344"/>
      <c r="F185" s="344"/>
      <c r="G185" s="217"/>
      <c r="H185" s="49"/>
      <c r="I185" s="217"/>
      <c r="J185" s="49"/>
      <c r="K185" s="300">
        <f>IF(U185=0,0,(K184/S185)*12)</f>
        <v>0</v>
      </c>
      <c r="L185" s="300">
        <f>IF(U185=0,0,(L184/S185)*12)</f>
        <v>0</v>
      </c>
      <c r="M185" s="19"/>
      <c r="N185" s="107"/>
      <c r="O185" s="554">
        <f>MIN(G213:G243)</f>
        <v>0</v>
      </c>
      <c r="P185" s="555"/>
      <c r="Q185" s="554">
        <f>MAX(H213:H243)</f>
        <v>0</v>
      </c>
      <c r="R185" s="555"/>
      <c r="S185" s="511">
        <f>DATEDIF(O185,Q185,"m")+1</f>
        <v>1</v>
      </c>
      <c r="T185" s="513"/>
      <c r="U185" s="424">
        <f>COUNTA(G213:G243)</f>
        <v>0</v>
      </c>
      <c r="V185" s="424"/>
      <c r="W185" s="157"/>
      <c r="X185" s="157"/>
      <c r="Y185" s="157"/>
      <c r="Z185" s="157"/>
      <c r="AA185" s="157"/>
      <c r="AB185" s="157"/>
      <c r="AC185" s="157"/>
      <c r="AD185" s="158"/>
      <c r="AE185" s="158"/>
      <c r="AF185" s="157"/>
      <c r="AG185" s="157"/>
      <c r="AH185" s="157"/>
      <c r="AI185" s="157"/>
      <c r="AJ185" s="157"/>
      <c r="AK185" s="157"/>
      <c r="AL185" s="157"/>
      <c r="AM185" s="157"/>
      <c r="AN185" s="6"/>
      <c r="AO185" s="6"/>
    </row>
    <row r="186" spans="1:45" s="192" customFormat="1" ht="9.9499999999999993" customHeight="1" x14ac:dyDescent="0.25">
      <c r="A186" s="16"/>
      <c r="B186" s="18"/>
      <c r="C186" s="344"/>
      <c r="D186" s="344"/>
      <c r="E186" s="344"/>
      <c r="F186" s="344"/>
      <c r="G186" s="193"/>
      <c r="H186" s="193"/>
      <c r="I186" s="193"/>
      <c r="J186" s="193"/>
      <c r="K186" s="193"/>
      <c r="L186" s="193"/>
      <c r="M186" s="19"/>
      <c r="N186" s="107"/>
      <c r="O186" s="32"/>
      <c r="P186" s="32"/>
      <c r="Q186" s="32"/>
      <c r="R186" s="32"/>
      <c r="S186" s="32"/>
      <c r="U186" s="6"/>
      <c r="V186" s="6"/>
      <c r="W186" s="6"/>
      <c r="X186" s="6"/>
      <c r="Y186" s="6"/>
      <c r="Z186" s="6"/>
      <c r="AD186" s="98"/>
      <c r="AE186" s="98"/>
      <c r="AF186" s="6"/>
      <c r="AG186" s="6"/>
      <c r="AH186" s="6"/>
      <c r="AI186" s="6"/>
      <c r="AJ186" s="6"/>
      <c r="AK186" s="6"/>
      <c r="AL186" s="6"/>
      <c r="AM186" s="6"/>
      <c r="AN186" s="6"/>
      <c r="AO186" s="6"/>
    </row>
    <row r="187" spans="1:45" s="192" customFormat="1" ht="18" customHeight="1" x14ac:dyDescent="0.25">
      <c r="A187" s="16"/>
      <c r="B187" s="18"/>
      <c r="C187" s="335" t="s">
        <v>513</v>
      </c>
      <c r="D187" s="344"/>
      <c r="E187" s="344"/>
      <c r="F187" s="344"/>
      <c r="G187" s="193"/>
      <c r="H187" s="193"/>
      <c r="I187" s="193"/>
      <c r="J187" s="193"/>
      <c r="K187" s="193"/>
      <c r="L187" s="190">
        <f>SUMPRODUCT((E214:E243&lt;&gt;"")/COUNTIF(E214:E243,E214:E243&amp;""))</f>
        <v>0</v>
      </c>
      <c r="M187" s="19"/>
      <c r="N187" s="107"/>
      <c r="O187" s="32"/>
      <c r="P187" s="32"/>
      <c r="Q187" s="32"/>
      <c r="R187" s="32"/>
      <c r="S187" s="32"/>
      <c r="U187" s="6"/>
      <c r="V187" s="6"/>
      <c r="W187" s="6"/>
      <c r="X187" s="6"/>
      <c r="Y187" s="6"/>
      <c r="Z187" s="6"/>
      <c r="AD187" s="98"/>
      <c r="AE187" s="98"/>
      <c r="AF187" s="6"/>
      <c r="AG187" s="6"/>
      <c r="AH187" s="6"/>
      <c r="AI187" s="6"/>
      <c r="AJ187" s="6"/>
      <c r="AK187" s="6"/>
      <c r="AL187" s="6"/>
      <c r="AM187" s="6"/>
      <c r="AN187" s="6"/>
      <c r="AO187" s="6"/>
    </row>
    <row r="188" spans="1:45" s="192" customFormat="1" ht="18" customHeight="1" x14ac:dyDescent="0.25">
      <c r="A188" s="16"/>
      <c r="B188" s="18"/>
      <c r="C188" s="335" t="s">
        <v>514</v>
      </c>
      <c r="D188" s="335"/>
      <c r="E188" s="335"/>
      <c r="F188" s="335"/>
      <c r="G188" s="227"/>
      <c r="H188" s="528" t="s">
        <v>516</v>
      </c>
      <c r="I188" s="526"/>
      <c r="J188" s="526"/>
      <c r="K188" s="527"/>
      <c r="L188" s="190">
        <f>F244</f>
        <v>0</v>
      </c>
      <c r="M188" s="19"/>
      <c r="N188" s="107"/>
      <c r="O188" s="494" t="s">
        <v>78</v>
      </c>
      <c r="P188" s="495"/>
      <c r="Q188" s="495"/>
      <c r="R188" s="496"/>
      <c r="S188" s="494" t="s">
        <v>86</v>
      </c>
      <c r="T188" s="495"/>
      <c r="U188" s="495"/>
      <c r="V188" s="496"/>
      <c r="W188" s="494" t="s">
        <v>79</v>
      </c>
      <c r="X188" s="495"/>
      <c r="Y188" s="495"/>
      <c r="Z188" s="496"/>
      <c r="AA188" s="494" t="s">
        <v>80</v>
      </c>
      <c r="AB188" s="495"/>
      <c r="AC188" s="495"/>
      <c r="AD188" s="496"/>
      <c r="AE188" s="424" t="s">
        <v>77</v>
      </c>
      <c r="AF188" s="424"/>
      <c r="AG188" s="424"/>
      <c r="AH188" s="424"/>
      <c r="AI188" s="494" t="s">
        <v>81</v>
      </c>
      <c r="AJ188" s="495"/>
      <c r="AK188" s="495"/>
      <c r="AL188" s="496"/>
      <c r="AM188" s="165"/>
      <c r="AN188" s="424" t="s">
        <v>60</v>
      </c>
      <c r="AO188" s="424"/>
      <c r="AQ188" s="518" t="s">
        <v>280</v>
      </c>
      <c r="AR188" s="294"/>
      <c r="AS188" s="518" t="s">
        <v>281</v>
      </c>
    </row>
    <row r="189" spans="1:45" s="192" customFormat="1" ht="18" customHeight="1" x14ac:dyDescent="0.25">
      <c r="A189" s="16"/>
      <c r="B189" s="18"/>
      <c r="C189" s="446" t="s">
        <v>1571</v>
      </c>
      <c r="D189" s="446"/>
      <c r="E189" s="446"/>
      <c r="F189" s="446"/>
      <c r="G189" s="191"/>
      <c r="H189" s="191"/>
      <c r="I189" s="191"/>
      <c r="J189" s="191"/>
      <c r="K189" s="191"/>
      <c r="L189" s="29"/>
      <c r="M189" s="19"/>
      <c r="N189" s="107"/>
      <c r="O189" s="488" t="s">
        <v>8</v>
      </c>
      <c r="P189" s="488"/>
      <c r="Q189" s="488" t="s">
        <v>7</v>
      </c>
      <c r="R189" s="488"/>
      <c r="S189" s="424" t="s">
        <v>8</v>
      </c>
      <c r="T189" s="424"/>
      <c r="U189" s="424" t="s">
        <v>7</v>
      </c>
      <c r="V189" s="424"/>
      <c r="W189" s="424" t="s">
        <v>8</v>
      </c>
      <c r="X189" s="424"/>
      <c r="Y189" s="424" t="s">
        <v>7</v>
      </c>
      <c r="Z189" s="424"/>
      <c r="AA189" s="424" t="s">
        <v>8</v>
      </c>
      <c r="AB189" s="424"/>
      <c r="AC189" s="549" t="s">
        <v>7</v>
      </c>
      <c r="AD189" s="550"/>
      <c r="AE189" s="424" t="s">
        <v>8</v>
      </c>
      <c r="AF189" s="424"/>
      <c r="AG189" s="424" t="s">
        <v>7</v>
      </c>
      <c r="AH189" s="424"/>
      <c r="AI189" s="424" t="s">
        <v>8</v>
      </c>
      <c r="AJ189" s="424"/>
      <c r="AK189" s="424" t="s">
        <v>7</v>
      </c>
      <c r="AL189" s="424"/>
      <c r="AM189" s="165"/>
      <c r="AN189" s="199" t="s">
        <v>8</v>
      </c>
      <c r="AO189" s="199" t="s">
        <v>7</v>
      </c>
      <c r="AQ189" s="519"/>
      <c r="AR189" s="294"/>
      <c r="AS189" s="519"/>
    </row>
    <row r="190" spans="1:45" s="192" customFormat="1" ht="9.9499999999999993" customHeight="1" x14ac:dyDescent="0.25">
      <c r="A190" s="16"/>
      <c r="B190" s="18"/>
      <c r="C190" s="18"/>
      <c r="D190" s="18"/>
      <c r="E190" s="18"/>
      <c r="F190" s="18"/>
      <c r="G190" s="18"/>
      <c r="H190" s="18"/>
      <c r="I190" s="18"/>
      <c r="J190" s="18"/>
      <c r="K190" s="18"/>
      <c r="L190" s="18"/>
      <c r="M190" s="19"/>
      <c r="N190" s="107"/>
      <c r="O190" s="32"/>
      <c r="P190" s="32"/>
      <c r="Q190" s="32"/>
      <c r="R190" s="32"/>
      <c r="S190" s="32"/>
      <c r="AD190" s="162"/>
      <c r="AE190" s="162"/>
      <c r="AM190" s="207"/>
      <c r="AN190" s="6"/>
      <c r="AQ190" s="294"/>
      <c r="AR190" s="294"/>
      <c r="AS190" s="294"/>
    </row>
    <row r="191" spans="1:45" s="192" customFormat="1" ht="18" customHeight="1" x14ac:dyDescent="0.25">
      <c r="A191" s="16"/>
      <c r="B191" s="18"/>
      <c r="C191" s="341" t="s">
        <v>515</v>
      </c>
      <c r="D191" s="341"/>
      <c r="E191" s="341"/>
      <c r="F191" s="341"/>
      <c r="G191" s="498" t="s">
        <v>443</v>
      </c>
      <c r="H191" s="498"/>
      <c r="I191" s="498"/>
      <c r="J191" s="18"/>
      <c r="K191" s="28" t="s">
        <v>450</v>
      </c>
      <c r="L191" s="25" t="s">
        <v>517</v>
      </c>
      <c r="M191" s="19"/>
      <c r="N191" s="107"/>
      <c r="O191" s="150"/>
      <c r="P191" s="150"/>
      <c r="Q191" s="150"/>
      <c r="R191" s="150"/>
      <c r="S191" s="150"/>
      <c r="T191" s="37"/>
      <c r="U191" s="163"/>
      <c r="V191" s="163"/>
      <c r="W191" s="163"/>
      <c r="X191" s="163"/>
      <c r="Y191" s="163"/>
      <c r="Z191" s="163"/>
      <c r="AA191" s="37"/>
      <c r="AB191" s="37"/>
      <c r="AC191" s="37"/>
      <c r="AD191" s="164"/>
      <c r="AE191" s="164"/>
      <c r="AF191" s="37"/>
      <c r="AG191" s="37"/>
      <c r="AH191" s="37"/>
      <c r="AI191" s="37"/>
      <c r="AJ191" s="37"/>
      <c r="AK191" s="37"/>
      <c r="AL191" s="37"/>
      <c r="AM191" s="207"/>
      <c r="AN191" s="6"/>
      <c r="AQ191" s="294"/>
      <c r="AR191" s="294"/>
      <c r="AS191" s="294"/>
    </row>
    <row r="192" spans="1:45" s="192" customFormat="1" ht="18" customHeight="1" x14ac:dyDescent="0.25">
      <c r="A192" s="16"/>
      <c r="B192" s="210"/>
      <c r="C192" s="531"/>
      <c r="D192" s="532"/>
      <c r="E192" s="193"/>
      <c r="F192" s="344" t="s">
        <v>483</v>
      </c>
      <c r="G192" s="152"/>
      <c r="H192" s="340" t="s">
        <v>482</v>
      </c>
      <c r="I192" s="152"/>
      <c r="J192" s="202"/>
      <c r="K192" s="29"/>
      <c r="L192" s="190" t="str">
        <f>IFERROR(ROUND(K192/((I192-G192)/30.4),0),"")</f>
        <v/>
      </c>
      <c r="M192" s="19"/>
      <c r="N192" s="107"/>
      <c r="O192" s="161">
        <f>((($L185-$O$257)/($O$256-$O$257))*0.5+1)</f>
        <v>0.25</v>
      </c>
      <c r="P192" s="167">
        <f>IF($O192&gt;1.5,1.5,IF($O192&lt;0.5,0,$O192))</f>
        <v>0</v>
      </c>
      <c r="Q192" s="161">
        <f>((($L185-$Q$257)/($Q$256-$Q$257))*0.5+1)</f>
        <v>0</v>
      </c>
      <c r="R192" s="167">
        <f>IF($Q192&gt;1.5,1.5,IF($Q192&lt;0.5,0,$Q192))</f>
        <v>0</v>
      </c>
      <c r="S192" s="161">
        <f>((($K192-$S$257)/($S$256-$S$257))*0.5+1)</f>
        <v>-0.75</v>
      </c>
      <c r="T192" s="167">
        <f>IF($S192&gt;1.5,1.5,IF($S192&lt;0.5,0,$S192))</f>
        <v>0</v>
      </c>
      <c r="U192" s="161">
        <f>((($K192-$U$257)/($U$256-$U$257))*0.5+1)</f>
        <v>-1.4</v>
      </c>
      <c r="V192" s="167">
        <f>IF($U192&gt;1.5,1.5,IF($U192&lt;0.5,0,$U192))</f>
        <v>0</v>
      </c>
      <c r="W192" s="161">
        <f>((($G184-$W$257)/($W$256-$W$257))*0.5+1)</f>
        <v>0.25</v>
      </c>
      <c r="X192" s="167">
        <f>IF($W192&gt;1.5,1.5,IF($W192&lt;0.5,0,$W192))</f>
        <v>0</v>
      </c>
      <c r="Y192" s="161">
        <f>((($G184-$Y$257)/($Y$256-$Y$257))*0.5+1)</f>
        <v>0.125</v>
      </c>
      <c r="Z192" s="167">
        <f>IF($Y192&gt;1.5,1.5,IF($Y192&lt;0.5,0,$Y192))</f>
        <v>0</v>
      </c>
      <c r="AA192" s="161">
        <f>((($H184-$AA$257)/($AA$256-$AA$257))*0.5+1)</f>
        <v>0</v>
      </c>
      <c r="AB192" s="167">
        <f>IF($AA192&gt;1.5,1.5,IF($AA192&lt;0.5,0,$AA192))</f>
        <v>0</v>
      </c>
      <c r="AC192" s="161">
        <f>((($H184-$AC$257)/($AC$256-$AC$257))*0.5+1)</f>
        <v>-0.5</v>
      </c>
      <c r="AD192" s="167">
        <f>IF($AC192&gt;1.5,1.5,IF($AC192&lt;0.5,0,$AC192))</f>
        <v>0</v>
      </c>
      <c r="AE192" s="161">
        <f>((($L187-$AE$257)/($AE$256-$AE$257))*0.5+1)</f>
        <v>0</v>
      </c>
      <c r="AF192" s="167">
        <f>IF($AE192&gt;1.5,1.5,IF($AE192&lt;0.5,0,$AE192))</f>
        <v>0</v>
      </c>
      <c r="AG192" s="161">
        <f>((($L187-$AF$257)/($AF$256-$AF$257))*0.5+1)</f>
        <v>-0.5</v>
      </c>
      <c r="AH192" s="167">
        <f>IF($AG192&gt;1.5,1.5,IF($AG192&lt;0.5,0,$AG192))</f>
        <v>0</v>
      </c>
      <c r="AI192" s="161">
        <f>((($T213-$AG$257)/($AG$256-$AG$257))*0.5+1)</f>
        <v>0.16666666666666663</v>
      </c>
      <c r="AJ192" s="167">
        <f>IF($AI192&gt;1.5,1.5,IF($AI192&lt;0.5,0,$AI192))</f>
        <v>0</v>
      </c>
      <c r="AK192" s="161">
        <f>((($V213-$AI$257)/($AI$256-$AI$257))*0.5+1)</f>
        <v>0</v>
      </c>
      <c r="AL192" s="167">
        <f>IF($AK192&gt;1.5,1.5,IF($AK192&lt;0.5,0,$AK192))</f>
        <v>0</v>
      </c>
      <c r="AM192" s="166"/>
      <c r="AN192" s="168">
        <f>IF(AND($C192="Programme Manager",PRODUCT(P192,T192,X192,AB192,AF192,AJ192)&gt;=1,$L$196&gt;=$AO$256),1,0)</f>
        <v>0</v>
      </c>
      <c r="AO192" s="168">
        <f>IF(AND($C192="Programme Manager",PRODUCT(R192,V192,Z192,AD192,AH192,AL192)&gt;=1,$L$196&gt;=$AO$255),1,0)</f>
        <v>0</v>
      </c>
      <c r="AQ192" s="295">
        <f>IF(AND(OR(J184&gt;=O$263,L184&gt;=Q$263),K192&gt;=S$263,G184+H184&gt;=U$263,AS192&gt;=W$263,L196&gt;=Y$263,R213&gt;=AA$263),1,0)</f>
        <v>0</v>
      </c>
      <c r="AR192" s="294"/>
      <c r="AS192" s="297">
        <f>IF(I192="",0,DATEDIF(G192,I192,"m")+1)</f>
        <v>0</v>
      </c>
    </row>
    <row r="193" spans="1:45" s="192" customFormat="1" ht="18" customHeight="1" x14ac:dyDescent="0.25">
      <c r="A193" s="16"/>
      <c r="B193" s="210"/>
      <c r="C193" s="531"/>
      <c r="D193" s="532"/>
      <c r="E193" s="193"/>
      <c r="F193" s="344" t="s">
        <v>483</v>
      </c>
      <c r="G193" s="152"/>
      <c r="H193" s="340" t="s">
        <v>482</v>
      </c>
      <c r="I193" s="152"/>
      <c r="J193" s="202"/>
      <c r="K193" s="29"/>
      <c r="L193" s="190" t="str">
        <f t="shared" ref="L193:L194" si="25">IFERROR(ROUND(K193/((I193-G193)/30.4),0),"")</f>
        <v/>
      </c>
      <c r="M193" s="19"/>
      <c r="N193" s="107"/>
      <c r="O193" s="161">
        <f>((($L185-$O$257)/($O$256-$O$257))*0.5+1)</f>
        <v>0.25</v>
      </c>
      <c r="P193" s="167">
        <f t="shared" ref="P193:P194" si="26">IF($O193&gt;1.5,1.5,IF($O193&lt;0.5,0,$O193))</f>
        <v>0</v>
      </c>
      <c r="Q193" s="161">
        <f>((($L185-$Q$257)/($Q$256-$Q$257))*0.5+1)</f>
        <v>0</v>
      </c>
      <c r="R193" s="167">
        <f t="shared" ref="R193:R194" si="27">IF($Q193&gt;1.5,1.5,IF($Q193&lt;0.5,0,$Q193))</f>
        <v>0</v>
      </c>
      <c r="S193" s="161">
        <f>((($K193-$S$257)/($S$256-$S$257))*0.5+1)</f>
        <v>-0.75</v>
      </c>
      <c r="T193" s="167">
        <f t="shared" ref="T193:T194" si="28">IF($S193&gt;1.5,1.5,IF($S193&lt;0.5,0,$S193))</f>
        <v>0</v>
      </c>
      <c r="U193" s="161">
        <f>((($K193-$U$257)/($U$256-$U$257))*0.5+1)</f>
        <v>-1.4</v>
      </c>
      <c r="V193" s="167">
        <f t="shared" ref="V193:V194" si="29">IF($U193&gt;1.5,1.5,IF($U193&lt;0.5,0,$U193))</f>
        <v>0</v>
      </c>
      <c r="W193" s="161">
        <f>((($G184-$W$257)/($W$256-$W$257))*0.5+1)</f>
        <v>0.25</v>
      </c>
      <c r="X193" s="167">
        <f t="shared" ref="X193:X194" si="30">IF($W193&gt;1.5,1.5,IF($W193&lt;0.5,0,$W193))</f>
        <v>0</v>
      </c>
      <c r="Y193" s="161">
        <f>((($G184-$Y$257)/($Y$256-$Y$257))*0.5+1)</f>
        <v>0.125</v>
      </c>
      <c r="Z193" s="167">
        <f t="shared" ref="Z193:Z194" si="31">IF($Y193&gt;1.5,1.5,IF($Y193&lt;0.5,0,$Y193))</f>
        <v>0</v>
      </c>
      <c r="AA193" s="161">
        <f>((($H184-$AA$257)/($AA$256-$AA$257))*0.5+1)</f>
        <v>0</v>
      </c>
      <c r="AB193" s="167">
        <f t="shared" ref="AB193:AB194" si="32">IF($AA193&gt;1.5,1.5,IF($AA193&lt;0.5,0,$AA193))</f>
        <v>0</v>
      </c>
      <c r="AC193" s="161">
        <f>((($H184-$AC$257)/($AC$256-$AC$257))*0.5+1)</f>
        <v>-0.5</v>
      </c>
      <c r="AD193" s="167">
        <f t="shared" ref="AD193:AD194" si="33">IF($AC193&gt;1.5,1.5,IF($AC193&lt;0.5,0,$AC193))</f>
        <v>0</v>
      </c>
      <c r="AE193" s="161">
        <f>((($L187-$AE$257)/($AE$256-$AE$257))*0.5+1)</f>
        <v>0</v>
      </c>
      <c r="AF193" s="167">
        <f t="shared" ref="AF193:AF194" si="34">IF($AE193&gt;1.5,1.5,IF($AE193&lt;0.5,0,$AE193))</f>
        <v>0</v>
      </c>
      <c r="AG193" s="161">
        <f>((($L187-$AF$257)/($AF$256-$AF$257))*0.5+1)</f>
        <v>-0.5</v>
      </c>
      <c r="AH193" s="167">
        <f>IF($AG193&gt;1.5,1.5,IF($AG193&lt;0.5,0,$AG193))</f>
        <v>0</v>
      </c>
      <c r="AI193" s="161">
        <f>((($T213-$AG$257)/($AG$256-$AG$257))*0.5+1)</f>
        <v>0.16666666666666663</v>
      </c>
      <c r="AJ193" s="167">
        <f>IF($AI193&gt;1.5,1.5,IF($AI193&lt;0.5,0,$AI193))</f>
        <v>0</v>
      </c>
      <c r="AK193" s="161">
        <f>((($V213-$AI$257)/($AI$256-$AI$257))*0.5+1)</f>
        <v>0</v>
      </c>
      <c r="AL193" s="167">
        <f>IF($AK193&gt;1.5,1.5,IF($AK193&lt;0.5,0,$AK193))</f>
        <v>0</v>
      </c>
      <c r="AM193" s="166"/>
      <c r="AN193" s="168">
        <f>IF(AND($C193="Programme Manager",PRODUCT(P193,T193,X193,AB193,AF193,AJ193)&gt;=1,$L$196&gt;=$AO$256),1,0)</f>
        <v>0</v>
      </c>
      <c r="AO193" s="168">
        <f>IF(AND($C193="Programme Manager",PRODUCT(R193,V193,Z193,AD193,AH193,AL193)&gt;=1,$L$196&gt;=$AO$255),1,0)</f>
        <v>0</v>
      </c>
      <c r="AQ193" s="295">
        <f>IF(AND(OR(J184&gt;=O$263,L184&gt;=Q$263),K193&gt;=S$263,G184+H184&gt;=U$263,AS193&gt;=W$263,L196&gt;=Y$263,R213&gt;=AA$263),1,0)</f>
        <v>0</v>
      </c>
      <c r="AR193" s="294"/>
      <c r="AS193" s="297">
        <f t="shared" ref="AS193:AS194" si="35">IF(I193="",0,DATEDIF(G193,I193,"m")+1)</f>
        <v>0</v>
      </c>
    </row>
    <row r="194" spans="1:45" s="192" customFormat="1" ht="18" customHeight="1" x14ac:dyDescent="0.25">
      <c r="A194" s="16"/>
      <c r="B194" s="210"/>
      <c r="C194" s="533"/>
      <c r="D194" s="533"/>
      <c r="E194" s="193"/>
      <c r="F194" s="344" t="s">
        <v>483</v>
      </c>
      <c r="G194" s="152"/>
      <c r="H194" s="340" t="s">
        <v>482</v>
      </c>
      <c r="I194" s="152"/>
      <c r="J194" s="202"/>
      <c r="K194" s="29"/>
      <c r="L194" s="190" t="str">
        <f t="shared" si="25"/>
        <v/>
      </c>
      <c r="M194" s="19"/>
      <c r="N194" s="107"/>
      <c r="O194" s="161">
        <f>((($L185-$O$257)/($O$256-$O$257))*0.5+1)</f>
        <v>0.25</v>
      </c>
      <c r="P194" s="167">
        <f t="shared" si="26"/>
        <v>0</v>
      </c>
      <c r="Q194" s="161">
        <f>((($L185-$Q$257)/($Q$256-$Q$257))*0.5+1)</f>
        <v>0</v>
      </c>
      <c r="R194" s="167">
        <f t="shared" si="27"/>
        <v>0</v>
      </c>
      <c r="S194" s="161">
        <f>((($K194-$S$257)/($S$256-$S$257))*0.5+1)</f>
        <v>-0.75</v>
      </c>
      <c r="T194" s="167">
        <f t="shared" si="28"/>
        <v>0</v>
      </c>
      <c r="U194" s="161">
        <f>((($K194-$U$257)/($U$256-$U$257))*0.5+1)</f>
        <v>-1.4</v>
      </c>
      <c r="V194" s="167">
        <f t="shared" si="29"/>
        <v>0</v>
      </c>
      <c r="W194" s="161">
        <f>((($G184-$W$257)/($W$256-$W$257))*0.5+1)</f>
        <v>0.25</v>
      </c>
      <c r="X194" s="167">
        <f t="shared" si="30"/>
        <v>0</v>
      </c>
      <c r="Y194" s="161">
        <f>((($G184-$Y$257)/($Y$256-$Y$257))*0.5+1)</f>
        <v>0.125</v>
      </c>
      <c r="Z194" s="167">
        <f t="shared" si="31"/>
        <v>0</v>
      </c>
      <c r="AA194" s="161">
        <f>((($H184-$AA$257)/($AA$256-$AA$257))*0.5+1)</f>
        <v>0</v>
      </c>
      <c r="AB194" s="167">
        <f t="shared" si="32"/>
        <v>0</v>
      </c>
      <c r="AC194" s="161">
        <f>((($H184-$AC$257)/($AC$256-$AC$257))*0.5+1)</f>
        <v>-0.5</v>
      </c>
      <c r="AD194" s="167">
        <f t="shared" si="33"/>
        <v>0</v>
      </c>
      <c r="AE194" s="161">
        <f>((($L187-$AE$257)/($AE$256-$AE$257))*0.5+1)</f>
        <v>0</v>
      </c>
      <c r="AF194" s="167">
        <f t="shared" si="34"/>
        <v>0</v>
      </c>
      <c r="AG194" s="161">
        <f>((($L187-$AF$257)/($AF$256-$AF$257))*0.5+1)</f>
        <v>-0.5</v>
      </c>
      <c r="AH194" s="167">
        <f>IF($AG194&gt;1.5,1.5,IF($AG194&lt;0.5,0,$AG194))</f>
        <v>0</v>
      </c>
      <c r="AI194" s="161">
        <f>((($T213-$AG$257)/($AG$256-$AG$257))*0.5+1)</f>
        <v>0.16666666666666663</v>
      </c>
      <c r="AJ194" s="167">
        <f>IF($AI194&gt;1.5,1.5,IF($AI194&lt;0.5,0,$AI194))</f>
        <v>0</v>
      </c>
      <c r="AK194" s="161">
        <f>((($V213-$AI$257)/($AI$256-$AI$257))*0.5+1)</f>
        <v>0</v>
      </c>
      <c r="AL194" s="167">
        <f>IF($AK194&gt;1.5,1.5,IF($AK194&lt;0.5,0,$AK194))</f>
        <v>0</v>
      </c>
      <c r="AM194" s="166"/>
      <c r="AN194" s="168">
        <f>IF(AND($C194="Programme Manager",PRODUCT(P194,T194,X194,AB194,AF194,AJ194)&gt;=1,$L$196&gt;=$AO$256),1,0)</f>
        <v>0</v>
      </c>
      <c r="AO194" s="168">
        <f>IF(AND($C194="Programme Manager",PRODUCT(R194,V194,Z194,AD194,AH194,AL194)&gt;=1,$L$196&gt;=$AO$255),1,0)</f>
        <v>0</v>
      </c>
      <c r="AQ194" s="295">
        <f>IF(AND(OR(J184&gt;=O$263,L184&gt;=Q$263),K194&gt;=S$263,G184+H184&gt;=U$263,AS194&gt;=W$263,L196&gt;=Y$263,R213&gt;=AA$263),1,0)</f>
        <v>0</v>
      </c>
      <c r="AR194" s="294"/>
      <c r="AS194" s="297">
        <f t="shared" si="35"/>
        <v>0</v>
      </c>
    </row>
    <row r="195" spans="1:45" s="192" customFormat="1" ht="9.9499999999999993" customHeight="1" x14ac:dyDescent="0.25">
      <c r="A195" s="16"/>
      <c r="B195" s="18"/>
      <c r="C195" s="191"/>
      <c r="D195" s="191"/>
      <c r="E195" s="191"/>
      <c r="F195" s="191"/>
      <c r="G195" s="189"/>
      <c r="H195" s="188"/>
      <c r="I195" s="188"/>
      <c r="J195" s="188"/>
      <c r="K195" s="188"/>
      <c r="L195" s="188"/>
      <c r="M195" s="19"/>
      <c r="N195" s="107"/>
      <c r="O195" s="32"/>
      <c r="P195" s="32"/>
      <c r="Q195" s="32"/>
      <c r="R195" s="32"/>
      <c r="S195" s="32"/>
      <c r="U195" s="6"/>
      <c r="V195" s="6"/>
      <c r="W195" s="6"/>
      <c r="X195" s="6"/>
      <c r="Y195" s="6"/>
      <c r="Z195" s="6"/>
      <c r="AD195" s="98"/>
      <c r="AE195" s="98"/>
      <c r="AF195" s="6"/>
      <c r="AG195" s="6"/>
      <c r="AH195" s="6"/>
      <c r="AI195" s="6"/>
      <c r="AJ195" s="6"/>
      <c r="AK195" s="6"/>
      <c r="AL195" s="6"/>
      <c r="AM195" s="6"/>
      <c r="AN195" s="6"/>
      <c r="AO195" s="6"/>
    </row>
    <row r="196" spans="1:45" s="192" customFormat="1" ht="18" customHeight="1" x14ac:dyDescent="0.25">
      <c r="A196" s="16"/>
      <c r="B196" s="18"/>
      <c r="C196" s="425" t="s">
        <v>493</v>
      </c>
      <c r="D196" s="425"/>
      <c r="E196" s="425"/>
      <c r="F196" s="425"/>
      <c r="G196" s="425"/>
      <c r="H196" s="425"/>
      <c r="I196" s="425"/>
      <c r="J196" s="336"/>
      <c r="K196" s="336"/>
      <c r="L196" s="190">
        <f>SUM(L197:L206)</f>
        <v>0</v>
      </c>
      <c r="M196" s="19"/>
      <c r="N196" s="107"/>
      <c r="O196" s="173"/>
      <c r="P196" s="32"/>
      <c r="Q196" s="32"/>
      <c r="R196" s="32"/>
      <c r="S196" s="32"/>
      <c r="U196" s="6"/>
      <c r="V196" s="6"/>
      <c r="W196" s="6"/>
      <c r="X196" s="6"/>
      <c r="Y196" s="6"/>
      <c r="Z196" s="6"/>
      <c r="AD196" s="98"/>
      <c r="AE196" s="98"/>
      <c r="AF196" s="6"/>
      <c r="AG196" s="6"/>
      <c r="AH196" s="6"/>
      <c r="AI196" s="6"/>
      <c r="AJ196" s="6"/>
      <c r="AK196" s="6"/>
      <c r="AL196" s="6"/>
      <c r="AM196" s="6"/>
      <c r="AN196" s="6"/>
      <c r="AO196" s="6"/>
    </row>
    <row r="197" spans="1:45" s="192" customFormat="1" ht="18" customHeight="1" x14ac:dyDescent="0.25">
      <c r="A197" s="16"/>
      <c r="B197" s="18"/>
      <c r="C197" s="446" t="s">
        <v>452</v>
      </c>
      <c r="D197" s="446"/>
      <c r="E197" s="446"/>
      <c r="F197" s="446"/>
      <c r="G197" s="446"/>
      <c r="H197" s="446"/>
      <c r="I197" s="446"/>
      <c r="J197" s="446"/>
      <c r="K197" s="446"/>
      <c r="L197" s="29"/>
      <c r="M197" s="19"/>
      <c r="N197" s="107"/>
      <c r="O197" s="32"/>
      <c r="P197" s="32"/>
      <c r="Q197" s="32"/>
      <c r="R197" s="32"/>
      <c r="S197" s="32"/>
      <c r="U197" s="6"/>
      <c r="V197" s="6"/>
      <c r="W197" s="6"/>
      <c r="X197" s="6"/>
      <c r="Y197" s="6"/>
      <c r="Z197" s="6"/>
      <c r="AD197" s="98"/>
      <c r="AE197" s="98"/>
      <c r="AF197" s="6"/>
      <c r="AG197" s="6"/>
      <c r="AH197" s="6"/>
      <c r="AI197" s="6"/>
      <c r="AJ197" s="6"/>
      <c r="AK197" s="6"/>
      <c r="AL197" s="6"/>
      <c r="AM197" s="6"/>
      <c r="AN197" s="6"/>
      <c r="AO197" s="6"/>
    </row>
    <row r="198" spans="1:45" s="192" customFormat="1" ht="18" customHeight="1" x14ac:dyDescent="0.25">
      <c r="A198" s="16"/>
      <c r="B198" s="18"/>
      <c r="C198" s="446" t="s">
        <v>453</v>
      </c>
      <c r="D198" s="446"/>
      <c r="E198" s="446"/>
      <c r="F198" s="446"/>
      <c r="G198" s="446"/>
      <c r="H198" s="446"/>
      <c r="I198" s="446"/>
      <c r="J198" s="446"/>
      <c r="K198" s="446"/>
      <c r="L198" s="29"/>
      <c r="M198" s="19"/>
      <c r="N198" s="107"/>
      <c r="O198" s="32"/>
      <c r="P198" s="32"/>
      <c r="Q198" s="32"/>
      <c r="R198" s="32"/>
      <c r="S198" s="32"/>
      <c r="U198" s="6"/>
      <c r="V198" s="6"/>
      <c r="W198" s="6"/>
      <c r="X198" s="6"/>
      <c r="Y198" s="6"/>
      <c r="Z198" s="6"/>
      <c r="AD198" s="98"/>
      <c r="AE198" s="98"/>
      <c r="AF198" s="6"/>
      <c r="AG198" s="6"/>
      <c r="AH198" s="6"/>
      <c r="AI198" s="6"/>
      <c r="AJ198" s="6"/>
      <c r="AK198" s="6"/>
      <c r="AL198" s="6"/>
      <c r="AM198" s="6"/>
      <c r="AN198" s="6"/>
      <c r="AO198" s="6"/>
    </row>
    <row r="199" spans="1:45" s="192" customFormat="1" ht="18" customHeight="1" x14ac:dyDescent="0.25">
      <c r="A199" s="16"/>
      <c r="B199" s="18"/>
      <c r="C199" s="446" t="s">
        <v>454</v>
      </c>
      <c r="D199" s="446"/>
      <c r="E199" s="446"/>
      <c r="F199" s="446"/>
      <c r="G199" s="446"/>
      <c r="H199" s="446"/>
      <c r="I199" s="446"/>
      <c r="J199" s="446"/>
      <c r="K199" s="446"/>
      <c r="L199" s="29"/>
      <c r="M199" s="19"/>
      <c r="N199" s="107"/>
      <c r="O199" s="32"/>
      <c r="P199" s="32"/>
      <c r="Q199" s="32"/>
      <c r="R199" s="32"/>
      <c r="S199" s="32"/>
      <c r="U199" s="6"/>
      <c r="V199" s="6"/>
      <c r="W199" s="6"/>
      <c r="X199" s="6"/>
      <c r="Y199" s="6"/>
      <c r="Z199" s="6"/>
      <c r="AD199" s="98"/>
      <c r="AE199" s="98"/>
      <c r="AF199" s="6"/>
      <c r="AG199" s="6"/>
      <c r="AH199" s="6"/>
      <c r="AI199" s="6"/>
      <c r="AJ199" s="6"/>
      <c r="AK199" s="6"/>
      <c r="AL199" s="6"/>
      <c r="AM199" s="6"/>
      <c r="AN199" s="6"/>
      <c r="AO199" s="6"/>
    </row>
    <row r="200" spans="1:45" s="192" customFormat="1" ht="18" customHeight="1" x14ac:dyDescent="0.25">
      <c r="A200" s="16"/>
      <c r="B200" s="18"/>
      <c r="C200" s="446" t="s">
        <v>455</v>
      </c>
      <c r="D200" s="446"/>
      <c r="E200" s="446"/>
      <c r="F200" s="446"/>
      <c r="G200" s="446"/>
      <c r="H200" s="446"/>
      <c r="I200" s="446"/>
      <c r="J200" s="446"/>
      <c r="K200" s="446"/>
      <c r="L200" s="29"/>
      <c r="M200" s="19"/>
      <c r="N200" s="107"/>
      <c r="O200" s="32"/>
      <c r="P200" s="32"/>
      <c r="Q200" s="32"/>
      <c r="R200" s="32"/>
      <c r="S200" s="32"/>
      <c r="U200" s="6"/>
      <c r="V200" s="6"/>
      <c r="W200" s="6"/>
      <c r="X200" s="6"/>
      <c r="Y200" s="6"/>
      <c r="Z200" s="6"/>
      <c r="AD200" s="98"/>
      <c r="AE200" s="98"/>
      <c r="AF200" s="6"/>
      <c r="AG200" s="6"/>
      <c r="AH200" s="6"/>
      <c r="AI200" s="6"/>
      <c r="AJ200" s="6"/>
      <c r="AK200" s="6"/>
      <c r="AL200" s="6"/>
      <c r="AM200" s="6"/>
      <c r="AN200" s="6"/>
      <c r="AO200" s="6"/>
    </row>
    <row r="201" spans="1:45" s="192" customFormat="1" ht="18" customHeight="1" x14ac:dyDescent="0.25">
      <c r="A201" s="16"/>
      <c r="B201" s="18"/>
      <c r="C201" s="446" t="s">
        <v>456</v>
      </c>
      <c r="D201" s="446"/>
      <c r="E201" s="446"/>
      <c r="F201" s="446"/>
      <c r="G201" s="446"/>
      <c r="H201" s="446"/>
      <c r="I201" s="446"/>
      <c r="J201" s="446"/>
      <c r="K201" s="446"/>
      <c r="L201" s="29"/>
      <c r="M201" s="19"/>
      <c r="N201" s="107"/>
      <c r="O201" s="32"/>
      <c r="P201" s="32"/>
      <c r="Q201" s="32"/>
      <c r="R201" s="32"/>
      <c r="S201" s="32"/>
      <c r="U201" s="6"/>
      <c r="V201" s="6"/>
      <c r="W201" s="6"/>
      <c r="X201" s="6"/>
      <c r="Y201" s="6"/>
      <c r="Z201" s="6"/>
      <c r="AD201" s="98"/>
      <c r="AE201" s="98"/>
      <c r="AF201" s="6"/>
      <c r="AG201" s="6"/>
      <c r="AH201" s="6"/>
      <c r="AI201" s="6"/>
      <c r="AJ201" s="6"/>
      <c r="AK201" s="6"/>
      <c r="AL201" s="6"/>
      <c r="AM201" s="6"/>
      <c r="AN201" s="6"/>
      <c r="AO201" s="6"/>
    </row>
    <row r="202" spans="1:45" s="192" customFormat="1" ht="18" customHeight="1" x14ac:dyDescent="0.25">
      <c r="A202" s="16"/>
      <c r="B202" s="18"/>
      <c r="C202" s="446" t="s">
        <v>457</v>
      </c>
      <c r="D202" s="446"/>
      <c r="E202" s="446"/>
      <c r="F202" s="446"/>
      <c r="G202" s="446"/>
      <c r="H202" s="446"/>
      <c r="I202" s="446"/>
      <c r="J202" s="446"/>
      <c r="K202" s="446"/>
      <c r="L202" s="29"/>
      <c r="M202" s="19"/>
      <c r="N202" s="107"/>
      <c r="O202" s="32"/>
      <c r="P202" s="32"/>
      <c r="Q202" s="32"/>
      <c r="R202" s="32"/>
      <c r="S202" s="32"/>
      <c r="U202" s="6"/>
      <c r="V202" s="6"/>
      <c r="W202" s="6"/>
      <c r="X202" s="6"/>
      <c r="Y202" s="6"/>
      <c r="Z202" s="6"/>
      <c r="AD202" s="98"/>
      <c r="AE202" s="98"/>
      <c r="AF202" s="6"/>
      <c r="AG202" s="6"/>
      <c r="AH202" s="6"/>
      <c r="AI202" s="6"/>
      <c r="AJ202" s="6"/>
      <c r="AK202" s="6"/>
      <c r="AL202" s="6"/>
      <c r="AM202" s="6"/>
      <c r="AN202" s="6"/>
      <c r="AO202" s="6"/>
    </row>
    <row r="203" spans="1:45" s="192" customFormat="1" ht="18" customHeight="1" x14ac:dyDescent="0.25">
      <c r="A203" s="16"/>
      <c r="B203" s="18"/>
      <c r="C203" s="446" t="s">
        <v>458</v>
      </c>
      <c r="D203" s="446"/>
      <c r="E203" s="446"/>
      <c r="F203" s="446"/>
      <c r="G203" s="446"/>
      <c r="H203" s="446"/>
      <c r="I203" s="446"/>
      <c r="J203" s="446"/>
      <c r="K203" s="446"/>
      <c r="L203" s="29"/>
      <c r="M203" s="19"/>
      <c r="N203" s="107"/>
      <c r="O203" s="32"/>
      <c r="P203" s="32"/>
      <c r="Q203" s="32"/>
      <c r="R203" s="32"/>
      <c r="S203" s="32"/>
      <c r="U203" s="6"/>
      <c r="V203" s="6"/>
      <c r="W203" s="6"/>
      <c r="X203" s="6"/>
      <c r="Y203" s="6"/>
      <c r="Z203" s="6"/>
      <c r="AD203" s="98"/>
      <c r="AE203" s="98"/>
      <c r="AF203" s="6"/>
      <c r="AG203" s="6"/>
      <c r="AH203" s="6"/>
      <c r="AI203" s="6"/>
      <c r="AJ203" s="6"/>
      <c r="AK203" s="6"/>
      <c r="AL203" s="6"/>
      <c r="AM203" s="6"/>
      <c r="AN203" s="6"/>
      <c r="AO203" s="6"/>
    </row>
    <row r="204" spans="1:45" s="192" customFormat="1" ht="18" customHeight="1" x14ac:dyDescent="0.25">
      <c r="A204" s="16"/>
      <c r="B204" s="18"/>
      <c r="C204" s="446" t="s">
        <v>459</v>
      </c>
      <c r="D204" s="446"/>
      <c r="E204" s="446"/>
      <c r="F204" s="446"/>
      <c r="G204" s="446"/>
      <c r="H204" s="446"/>
      <c r="I204" s="446"/>
      <c r="J204" s="446"/>
      <c r="K204" s="446"/>
      <c r="L204" s="29"/>
      <c r="M204" s="19"/>
      <c r="N204" s="107"/>
      <c r="O204" s="32"/>
      <c r="P204" s="32"/>
      <c r="Q204" s="32"/>
      <c r="R204" s="32"/>
      <c r="S204" s="32"/>
      <c r="U204" s="6"/>
      <c r="V204" s="6"/>
      <c r="W204" s="6"/>
      <c r="X204" s="6"/>
      <c r="Y204" s="6"/>
      <c r="Z204" s="6"/>
      <c r="AD204" s="98"/>
      <c r="AE204" s="98"/>
      <c r="AF204" s="6"/>
      <c r="AG204" s="6"/>
      <c r="AH204" s="6"/>
      <c r="AI204" s="6"/>
      <c r="AJ204" s="6"/>
      <c r="AK204" s="6"/>
      <c r="AL204" s="6"/>
      <c r="AM204" s="6"/>
      <c r="AN204" s="6"/>
      <c r="AO204" s="6"/>
    </row>
    <row r="205" spans="1:45" s="192" customFormat="1" ht="18" customHeight="1" x14ac:dyDescent="0.25">
      <c r="A205" s="16"/>
      <c r="B205" s="18"/>
      <c r="C205" s="446" t="s">
        <v>460</v>
      </c>
      <c r="D205" s="446"/>
      <c r="E205" s="446"/>
      <c r="F205" s="446"/>
      <c r="G205" s="446"/>
      <c r="H205" s="446"/>
      <c r="I205" s="446"/>
      <c r="J205" s="446"/>
      <c r="K205" s="446"/>
      <c r="L205" s="29"/>
      <c r="M205" s="19"/>
      <c r="N205" s="107"/>
      <c r="O205" s="32"/>
      <c r="P205" s="32"/>
      <c r="Q205" s="32"/>
      <c r="R205" s="32"/>
      <c r="S205" s="32"/>
      <c r="U205" s="6"/>
      <c r="V205" s="6"/>
      <c r="W205" s="6"/>
      <c r="X205" s="6"/>
      <c r="Y205" s="6"/>
      <c r="Z205" s="6"/>
      <c r="AD205" s="98"/>
      <c r="AE205" s="98"/>
      <c r="AF205" s="6"/>
      <c r="AG205" s="6"/>
      <c r="AH205" s="6"/>
      <c r="AI205" s="6"/>
      <c r="AJ205" s="6"/>
      <c r="AK205" s="6"/>
      <c r="AL205" s="6"/>
      <c r="AM205" s="6"/>
      <c r="AN205" s="6"/>
      <c r="AO205" s="6"/>
    </row>
    <row r="206" spans="1:45" s="192" customFormat="1" ht="18" customHeight="1" x14ac:dyDescent="0.25">
      <c r="A206" s="16"/>
      <c r="B206" s="18"/>
      <c r="C206" s="446" t="s">
        <v>461</v>
      </c>
      <c r="D206" s="446"/>
      <c r="E206" s="446"/>
      <c r="F206" s="446"/>
      <c r="G206" s="446"/>
      <c r="H206" s="446"/>
      <c r="I206" s="446"/>
      <c r="J206" s="446"/>
      <c r="K206" s="446"/>
      <c r="L206" s="29"/>
      <c r="M206" s="19"/>
      <c r="N206" s="107"/>
      <c r="O206" s="32"/>
      <c r="P206" s="32"/>
      <c r="Q206" s="32"/>
      <c r="R206" s="32"/>
      <c r="S206" s="32"/>
      <c r="U206" s="6"/>
      <c r="V206" s="6"/>
      <c r="W206" s="6"/>
      <c r="X206" s="6"/>
      <c r="Y206" s="6"/>
      <c r="Z206" s="6"/>
      <c r="AD206" s="98"/>
      <c r="AE206" s="98"/>
      <c r="AF206" s="6"/>
      <c r="AG206" s="6"/>
      <c r="AH206" s="6"/>
      <c r="AI206" s="6"/>
      <c r="AJ206" s="6"/>
      <c r="AK206" s="6"/>
      <c r="AL206" s="6"/>
      <c r="AM206" s="6"/>
      <c r="AN206" s="6"/>
      <c r="AO206" s="6"/>
    </row>
    <row r="207" spans="1:45" s="192" customFormat="1" ht="18" customHeight="1" x14ac:dyDescent="0.25">
      <c r="A207" s="16"/>
      <c r="B207" s="18"/>
      <c r="C207" s="191"/>
      <c r="D207" s="191"/>
      <c r="E207" s="191"/>
      <c r="F207" s="191"/>
      <c r="G207" s="188"/>
      <c r="H207" s="188"/>
      <c r="I207" s="188"/>
      <c r="J207" s="188"/>
      <c r="K207" s="188"/>
      <c r="L207" s="188"/>
      <c r="M207" s="19"/>
      <c r="N207" s="107"/>
      <c r="O207" s="539"/>
      <c r="P207" s="539"/>
      <c r="Q207" s="539"/>
      <c r="R207" s="32"/>
      <c r="S207" s="32"/>
      <c r="U207" s="6"/>
      <c r="V207" s="6"/>
      <c r="W207" s="6"/>
      <c r="X207" s="6"/>
      <c r="Y207" s="6"/>
      <c r="Z207" s="6"/>
      <c r="AD207" s="98"/>
      <c r="AE207" s="98"/>
      <c r="AF207" s="6"/>
      <c r="AG207" s="6"/>
      <c r="AH207" s="6"/>
      <c r="AI207" s="6"/>
      <c r="AJ207" s="6"/>
      <c r="AK207" s="6"/>
      <c r="AL207" s="6"/>
      <c r="AM207" s="6"/>
      <c r="AN207" s="6"/>
      <c r="AO207" s="6"/>
    </row>
    <row r="208" spans="1:45" s="192" customFormat="1" ht="18" customHeight="1" x14ac:dyDescent="0.25">
      <c r="A208" s="16"/>
      <c r="B208" s="18"/>
      <c r="C208" s="341" t="s">
        <v>518</v>
      </c>
      <c r="D208" s="335"/>
      <c r="E208" s="335"/>
      <c r="F208" s="335"/>
      <c r="G208" s="336"/>
      <c r="H208" s="336"/>
      <c r="I208" s="336"/>
      <c r="J208" s="336"/>
      <c r="K208" s="336"/>
      <c r="L208" s="336"/>
      <c r="M208" s="19"/>
      <c r="N208" s="107"/>
      <c r="O208" s="209"/>
      <c r="P208" s="209"/>
      <c r="Q208" s="209"/>
      <c r="R208" s="32"/>
      <c r="S208" s="32"/>
      <c r="U208" s="6"/>
      <c r="V208" s="6"/>
      <c r="W208" s="6"/>
      <c r="X208" s="6"/>
      <c r="Y208" s="6"/>
      <c r="Z208" s="6"/>
      <c r="AD208" s="98"/>
      <c r="AE208" s="98"/>
      <c r="AF208" s="6"/>
      <c r="AG208" s="6"/>
      <c r="AH208" s="6"/>
      <c r="AI208" s="6"/>
      <c r="AJ208" s="6"/>
      <c r="AK208" s="6"/>
      <c r="AL208" s="6"/>
      <c r="AM208" s="6"/>
      <c r="AN208" s="6"/>
      <c r="AO208" s="6"/>
    </row>
    <row r="209" spans="1:41" s="281" customFormat="1" ht="27.95" customHeight="1" x14ac:dyDescent="0.25">
      <c r="A209" s="16"/>
      <c r="B209" s="18"/>
      <c r="C209" s="522" t="s">
        <v>1594</v>
      </c>
      <c r="D209" s="522"/>
      <c r="E209" s="522"/>
      <c r="F209" s="522"/>
      <c r="G209" s="522"/>
      <c r="H209" s="522"/>
      <c r="I209" s="522"/>
      <c r="J209" s="522"/>
      <c r="K209" s="522"/>
      <c r="L209" s="522"/>
      <c r="M209" s="19"/>
      <c r="N209" s="107"/>
      <c r="O209" s="285"/>
      <c r="P209" s="285"/>
      <c r="Q209" s="285"/>
      <c r="R209" s="32"/>
      <c r="S209" s="32"/>
      <c r="U209" s="6"/>
      <c r="V209" s="6"/>
      <c r="W209" s="6"/>
      <c r="X209" s="6"/>
      <c r="Y209" s="6"/>
      <c r="Z209" s="6"/>
      <c r="AD209" s="98"/>
      <c r="AE209" s="98"/>
      <c r="AF209" s="6"/>
      <c r="AG209" s="6"/>
      <c r="AH209" s="6"/>
      <c r="AI209" s="6"/>
      <c r="AJ209" s="6"/>
      <c r="AK209" s="6"/>
      <c r="AL209" s="6"/>
      <c r="AM209" s="6"/>
      <c r="AN209" s="6"/>
      <c r="AO209" s="6"/>
    </row>
    <row r="210" spans="1:41" s="281" customFormat="1" ht="9.9499999999999993" customHeight="1" x14ac:dyDescent="0.25">
      <c r="A210" s="16"/>
      <c r="B210" s="18"/>
      <c r="C210" s="341"/>
      <c r="D210" s="335"/>
      <c r="E210" s="335"/>
      <c r="F210" s="335"/>
      <c r="G210" s="336"/>
      <c r="H210" s="336"/>
      <c r="I210" s="336"/>
      <c r="J210" s="336"/>
      <c r="K210" s="336"/>
      <c r="L210" s="336"/>
      <c r="M210" s="19"/>
      <c r="N210" s="107"/>
      <c r="O210" s="285"/>
      <c r="P210" s="285"/>
      <c r="Q210" s="285"/>
      <c r="R210" s="32"/>
      <c r="S210" s="32"/>
      <c r="U210" s="6"/>
      <c r="V210" s="6"/>
      <c r="W210" s="6"/>
      <c r="X210" s="6"/>
      <c r="Y210" s="6"/>
      <c r="Z210" s="6"/>
      <c r="AD210" s="98"/>
      <c r="AE210" s="98"/>
      <c r="AF210" s="6"/>
      <c r="AG210" s="6"/>
      <c r="AH210" s="6"/>
      <c r="AI210" s="6"/>
      <c r="AJ210" s="6"/>
      <c r="AK210" s="6"/>
      <c r="AL210" s="6"/>
      <c r="AM210" s="6"/>
      <c r="AN210" s="6"/>
      <c r="AO210" s="6"/>
    </row>
    <row r="211" spans="1:41" s="192" customFormat="1" ht="18" customHeight="1" x14ac:dyDescent="0.25">
      <c r="A211" s="16"/>
      <c r="B211" s="543" t="s">
        <v>519</v>
      </c>
      <c r="C211" s="543" t="s">
        <v>437</v>
      </c>
      <c r="D211" s="543" t="s">
        <v>440</v>
      </c>
      <c r="E211" s="543" t="s">
        <v>439</v>
      </c>
      <c r="F211" s="545" t="s">
        <v>520</v>
      </c>
      <c r="G211" s="546" t="s">
        <v>521</v>
      </c>
      <c r="H211" s="547"/>
      <c r="I211" s="548" t="s">
        <v>523</v>
      </c>
      <c r="J211" s="547"/>
      <c r="K211" s="546" t="s">
        <v>504</v>
      </c>
      <c r="L211" s="547"/>
      <c r="M211" s="19"/>
      <c r="N211" s="107"/>
      <c r="O211" s="539"/>
      <c r="P211" s="393"/>
      <c r="Q211" s="393"/>
      <c r="R211" s="556" t="s">
        <v>82</v>
      </c>
      <c r="S211" s="556"/>
      <c r="T211" s="556"/>
      <c r="U211" s="556"/>
      <c r="V211" s="556"/>
      <c r="W211" s="556"/>
      <c r="X211" s="6"/>
      <c r="Y211" s="6"/>
      <c r="Z211" s="6"/>
      <c r="AD211" s="98"/>
      <c r="AE211" s="98"/>
      <c r="AF211" s="6"/>
      <c r="AG211" s="6"/>
      <c r="AH211" s="6"/>
      <c r="AI211" s="6"/>
      <c r="AJ211" s="6"/>
      <c r="AK211" s="6"/>
      <c r="AL211" s="6"/>
      <c r="AM211" s="6"/>
      <c r="AN211" s="6"/>
      <c r="AO211" s="6"/>
    </row>
    <row r="212" spans="1:41" s="192" customFormat="1" ht="18" customHeight="1" x14ac:dyDescent="0.25">
      <c r="A212" s="16"/>
      <c r="B212" s="544"/>
      <c r="C212" s="544"/>
      <c r="D212" s="544"/>
      <c r="E212" s="544"/>
      <c r="F212" s="544"/>
      <c r="G212" s="195" t="s">
        <v>522</v>
      </c>
      <c r="H212" s="195" t="s">
        <v>381</v>
      </c>
      <c r="I212" s="195" t="s">
        <v>505</v>
      </c>
      <c r="J212" s="376" t="s">
        <v>1564</v>
      </c>
      <c r="K212" s="195" t="s">
        <v>505</v>
      </c>
      <c r="L212" s="376" t="s">
        <v>1564</v>
      </c>
      <c r="M212" s="19"/>
      <c r="N212" s="107"/>
      <c r="O212" s="539"/>
      <c r="P212" s="393"/>
      <c r="Q212" s="393"/>
      <c r="R212" s="556" t="s">
        <v>287</v>
      </c>
      <c r="S212" s="556"/>
      <c r="T212" s="556" t="s">
        <v>83</v>
      </c>
      <c r="U212" s="556"/>
      <c r="V212" s="556" t="s">
        <v>84</v>
      </c>
      <c r="W212" s="556"/>
      <c r="X212" s="6"/>
      <c r="Y212" s="6"/>
      <c r="Z212" s="6"/>
      <c r="AD212" s="98"/>
      <c r="AE212" s="98"/>
      <c r="AF212" s="6"/>
      <c r="AG212" s="6"/>
      <c r="AH212" s="6"/>
      <c r="AI212" s="6"/>
      <c r="AJ212" s="6"/>
      <c r="AK212" s="6"/>
      <c r="AL212" s="6"/>
      <c r="AM212" s="6"/>
      <c r="AN212" s="6"/>
      <c r="AO212" s="6"/>
    </row>
    <row r="213" spans="1:41" s="192" customFormat="1" ht="18" customHeight="1" x14ac:dyDescent="0.25">
      <c r="A213" s="16"/>
      <c r="B213" s="23"/>
      <c r="C213" s="534" t="s">
        <v>524</v>
      </c>
      <c r="D213" s="535"/>
      <c r="E213" s="536"/>
      <c r="F213" s="226"/>
      <c r="G213" s="152"/>
      <c r="H213" s="152"/>
      <c r="I213" s="29"/>
      <c r="J213" s="29"/>
      <c r="K213" s="29"/>
      <c r="L213" s="29"/>
      <c r="M213" s="19"/>
      <c r="N213" s="107"/>
      <c r="O213" s="293"/>
      <c r="P213" s="394"/>
      <c r="Q213" s="394"/>
      <c r="R213" s="542">
        <f>COUNTIF($P214:PJ243,"&gt;=1")</f>
        <v>0</v>
      </c>
      <c r="S213" s="542"/>
      <c r="T213" s="542">
        <f>COUNTIF($P214:$P243,"&gt;=250")</f>
        <v>0</v>
      </c>
      <c r="U213" s="542"/>
      <c r="V213" s="542">
        <f>COUNTIF($P214:$P243,"&gt;=700")</f>
        <v>0</v>
      </c>
      <c r="W213" s="542"/>
      <c r="X213" s="6"/>
      <c r="Y213" s="6"/>
      <c r="Z213" s="6"/>
      <c r="AD213" s="98"/>
      <c r="AE213" s="98"/>
      <c r="AF213" s="6"/>
      <c r="AG213" s="6"/>
      <c r="AH213" s="6"/>
      <c r="AI213" s="6"/>
      <c r="AJ213" s="6"/>
      <c r="AK213" s="6"/>
      <c r="AL213" s="6"/>
      <c r="AM213" s="6"/>
      <c r="AN213" s="6"/>
      <c r="AO213" s="6"/>
    </row>
    <row r="214" spans="1:41" s="192" customFormat="1" ht="27.95" customHeight="1" x14ac:dyDescent="0.25">
      <c r="A214" s="16"/>
      <c r="B214" s="38">
        <v>1</v>
      </c>
      <c r="C214" s="221"/>
      <c r="D214" s="221"/>
      <c r="E214" s="221"/>
      <c r="F214" s="220"/>
      <c r="G214" s="152"/>
      <c r="H214" s="152"/>
      <c r="I214" s="29"/>
      <c r="J214" s="29"/>
      <c r="K214" s="29"/>
      <c r="L214" s="29"/>
      <c r="M214" s="19"/>
      <c r="N214" s="107"/>
      <c r="O214" s="293"/>
      <c r="P214" s="540">
        <f>IF(I214&gt;=J214,I214,J214)</f>
        <v>0</v>
      </c>
      <c r="Q214" s="540"/>
      <c r="R214" s="541"/>
      <c r="S214" s="541"/>
      <c r="T214" s="393"/>
      <c r="U214" s="395"/>
      <c r="V214" s="395"/>
      <c r="W214" s="395"/>
      <c r="X214" s="6"/>
      <c r="Y214" s="6"/>
      <c r="Z214" s="6"/>
      <c r="AD214" s="98"/>
      <c r="AE214" s="98"/>
      <c r="AF214" s="6"/>
      <c r="AG214" s="6"/>
      <c r="AH214" s="6"/>
      <c r="AI214" s="6"/>
      <c r="AJ214" s="6"/>
      <c r="AK214" s="6"/>
      <c r="AL214" s="6"/>
      <c r="AM214" s="6"/>
      <c r="AN214" s="6"/>
      <c r="AO214" s="6"/>
    </row>
    <row r="215" spans="1:41" s="192" customFormat="1" ht="27.95" customHeight="1" x14ac:dyDescent="0.25">
      <c r="A215" s="16"/>
      <c r="B215" s="38">
        <v>2</v>
      </c>
      <c r="C215" s="221"/>
      <c r="D215" s="221"/>
      <c r="E215" s="221"/>
      <c r="F215" s="220"/>
      <c r="G215" s="152"/>
      <c r="H215" s="152"/>
      <c r="I215" s="29"/>
      <c r="J215" s="29"/>
      <c r="K215" s="29"/>
      <c r="L215" s="29"/>
      <c r="M215" s="19"/>
      <c r="N215" s="107"/>
      <c r="O215" s="293"/>
      <c r="P215" s="540">
        <f t="shared" ref="P215:P243" si="36">IF(I215&gt;=J215,I215,J215)</f>
        <v>0</v>
      </c>
      <c r="Q215" s="540"/>
      <c r="R215" s="541"/>
      <c r="S215" s="541"/>
      <c r="T215" s="393"/>
      <c r="U215" s="395"/>
      <c r="V215" s="395"/>
      <c r="W215" s="395"/>
      <c r="X215" s="6"/>
      <c r="Y215" s="6"/>
      <c r="Z215" s="6"/>
      <c r="AD215" s="98"/>
      <c r="AE215" s="98"/>
      <c r="AF215" s="6"/>
      <c r="AG215" s="6"/>
      <c r="AH215" s="6"/>
      <c r="AI215" s="6"/>
      <c r="AJ215" s="6"/>
      <c r="AK215" s="6"/>
      <c r="AL215" s="6"/>
      <c r="AM215" s="6"/>
      <c r="AN215" s="6"/>
      <c r="AO215" s="6"/>
    </row>
    <row r="216" spans="1:41" s="192" customFormat="1" ht="27.95" customHeight="1" x14ac:dyDescent="0.25">
      <c r="A216" s="16"/>
      <c r="B216" s="38">
        <v>3</v>
      </c>
      <c r="C216" s="221"/>
      <c r="D216" s="221"/>
      <c r="E216" s="221"/>
      <c r="F216" s="220"/>
      <c r="G216" s="152"/>
      <c r="H216" s="152"/>
      <c r="I216" s="29"/>
      <c r="J216" s="29"/>
      <c r="K216" s="29"/>
      <c r="L216" s="29"/>
      <c r="M216" s="19"/>
      <c r="N216" s="107"/>
      <c r="O216" s="293"/>
      <c r="P216" s="540">
        <f t="shared" si="36"/>
        <v>0</v>
      </c>
      <c r="Q216" s="540"/>
      <c r="R216" s="541"/>
      <c r="S216" s="541"/>
      <c r="T216" s="393"/>
      <c r="U216" s="395"/>
      <c r="V216" s="395"/>
      <c r="W216" s="395"/>
      <c r="X216" s="6"/>
      <c r="Y216" s="6"/>
      <c r="Z216" s="6"/>
      <c r="AD216" s="98"/>
      <c r="AE216" s="98"/>
      <c r="AF216" s="6"/>
      <c r="AG216" s="6"/>
      <c r="AH216" s="6"/>
      <c r="AI216" s="6"/>
      <c r="AJ216" s="6"/>
      <c r="AK216" s="6"/>
      <c r="AL216" s="6"/>
      <c r="AM216" s="6"/>
      <c r="AN216" s="6"/>
      <c r="AO216" s="6"/>
    </row>
    <row r="217" spans="1:41" s="192" customFormat="1" ht="27.95" customHeight="1" x14ac:dyDescent="0.25">
      <c r="A217" s="16"/>
      <c r="B217" s="38">
        <v>4</v>
      </c>
      <c r="C217" s="221"/>
      <c r="D217" s="221"/>
      <c r="E217" s="221"/>
      <c r="F217" s="220"/>
      <c r="G217" s="152"/>
      <c r="H217" s="152"/>
      <c r="I217" s="29"/>
      <c r="J217" s="29"/>
      <c r="K217" s="29"/>
      <c r="L217" s="29"/>
      <c r="M217" s="19"/>
      <c r="N217" s="107"/>
      <c r="O217" s="293"/>
      <c r="P217" s="540">
        <f t="shared" si="36"/>
        <v>0</v>
      </c>
      <c r="Q217" s="540"/>
      <c r="R217" s="541"/>
      <c r="S217" s="541"/>
      <c r="T217" s="393"/>
      <c r="U217" s="395"/>
      <c r="V217" s="395"/>
      <c r="W217" s="395"/>
      <c r="X217" s="6"/>
      <c r="Y217" s="6"/>
      <c r="Z217" s="6"/>
      <c r="AD217" s="98"/>
      <c r="AE217" s="98"/>
      <c r="AF217" s="6"/>
      <c r="AG217" s="6"/>
      <c r="AH217" s="6"/>
      <c r="AI217" s="6"/>
      <c r="AJ217" s="6"/>
      <c r="AK217" s="6"/>
      <c r="AL217" s="6"/>
      <c r="AM217" s="6"/>
      <c r="AN217" s="6"/>
      <c r="AO217" s="6"/>
    </row>
    <row r="218" spans="1:41" s="192" customFormat="1" ht="27.95" customHeight="1" x14ac:dyDescent="0.25">
      <c r="A218" s="16"/>
      <c r="B218" s="38">
        <v>5</v>
      </c>
      <c r="C218" s="221"/>
      <c r="D218" s="221"/>
      <c r="E218" s="221"/>
      <c r="F218" s="220"/>
      <c r="G218" s="152"/>
      <c r="H218" s="152"/>
      <c r="I218" s="29"/>
      <c r="J218" s="29"/>
      <c r="K218" s="29"/>
      <c r="L218" s="29"/>
      <c r="M218" s="19"/>
      <c r="N218" s="107"/>
      <c r="O218" s="293"/>
      <c r="P218" s="540">
        <f t="shared" si="36"/>
        <v>0</v>
      </c>
      <c r="Q218" s="540"/>
      <c r="R218" s="541"/>
      <c r="S218" s="541"/>
      <c r="T218" s="393"/>
      <c r="U218" s="395"/>
      <c r="V218" s="395"/>
      <c r="W218" s="395"/>
      <c r="X218" s="6"/>
      <c r="Y218" s="6"/>
      <c r="Z218" s="6"/>
      <c r="AD218" s="98"/>
      <c r="AE218" s="98"/>
      <c r="AF218" s="6"/>
      <c r="AG218" s="6"/>
      <c r="AH218" s="6"/>
      <c r="AI218" s="6"/>
      <c r="AJ218" s="6"/>
      <c r="AK218" s="6"/>
      <c r="AL218" s="6"/>
      <c r="AM218" s="6"/>
      <c r="AN218" s="6"/>
      <c r="AO218" s="6"/>
    </row>
    <row r="219" spans="1:41" s="192" customFormat="1" ht="27.95" customHeight="1" x14ac:dyDescent="0.25">
      <c r="A219" s="16"/>
      <c r="B219" s="38">
        <v>6</v>
      </c>
      <c r="C219" s="221"/>
      <c r="D219" s="221"/>
      <c r="E219" s="221"/>
      <c r="F219" s="220"/>
      <c r="G219" s="152"/>
      <c r="H219" s="152"/>
      <c r="I219" s="29"/>
      <c r="J219" s="29"/>
      <c r="K219" s="29"/>
      <c r="L219" s="29"/>
      <c r="M219" s="19"/>
      <c r="N219" s="107"/>
      <c r="O219" s="293"/>
      <c r="P219" s="540">
        <f t="shared" si="36"/>
        <v>0</v>
      </c>
      <c r="Q219" s="540"/>
      <c r="R219" s="541"/>
      <c r="S219" s="541"/>
      <c r="T219" s="393"/>
      <c r="U219" s="395"/>
      <c r="V219" s="395"/>
      <c r="W219" s="395"/>
      <c r="X219" s="6"/>
      <c r="Y219" s="6"/>
      <c r="Z219" s="6"/>
      <c r="AD219" s="98"/>
      <c r="AE219" s="98"/>
      <c r="AF219" s="6"/>
      <c r="AG219" s="6"/>
      <c r="AH219" s="6"/>
      <c r="AI219" s="6"/>
      <c r="AJ219" s="6"/>
      <c r="AK219" s="6"/>
      <c r="AL219" s="6"/>
      <c r="AM219" s="6"/>
      <c r="AN219" s="6"/>
      <c r="AO219" s="6"/>
    </row>
    <row r="220" spans="1:41" s="192" customFormat="1" ht="27.95" customHeight="1" x14ac:dyDescent="0.25">
      <c r="A220" s="16"/>
      <c r="B220" s="38">
        <v>7</v>
      </c>
      <c r="C220" s="221"/>
      <c r="D220" s="221"/>
      <c r="E220" s="221"/>
      <c r="F220" s="220"/>
      <c r="G220" s="152"/>
      <c r="H220" s="152"/>
      <c r="I220" s="29"/>
      <c r="J220" s="29"/>
      <c r="K220" s="29"/>
      <c r="L220" s="29"/>
      <c r="M220" s="19"/>
      <c r="N220" s="107"/>
      <c r="O220" s="293"/>
      <c r="P220" s="540">
        <f t="shared" si="36"/>
        <v>0</v>
      </c>
      <c r="Q220" s="540"/>
      <c r="R220" s="541"/>
      <c r="S220" s="541"/>
      <c r="T220" s="393"/>
      <c r="U220" s="395"/>
      <c r="V220" s="395"/>
      <c r="W220" s="395"/>
      <c r="X220" s="6"/>
      <c r="Y220" s="6"/>
      <c r="Z220" s="6"/>
      <c r="AD220" s="98"/>
      <c r="AE220" s="98"/>
      <c r="AF220" s="6"/>
      <c r="AG220" s="6"/>
      <c r="AH220" s="6"/>
      <c r="AI220" s="6"/>
      <c r="AJ220" s="6"/>
      <c r="AK220" s="6"/>
      <c r="AL220" s="6"/>
      <c r="AM220" s="6"/>
      <c r="AN220" s="6"/>
      <c r="AO220" s="6"/>
    </row>
    <row r="221" spans="1:41" s="192" customFormat="1" ht="27.95" customHeight="1" x14ac:dyDescent="0.25">
      <c r="A221" s="16"/>
      <c r="B221" s="38">
        <v>8</v>
      </c>
      <c r="C221" s="221"/>
      <c r="D221" s="221"/>
      <c r="E221" s="221"/>
      <c r="F221" s="220"/>
      <c r="G221" s="152"/>
      <c r="H221" s="152"/>
      <c r="I221" s="29"/>
      <c r="J221" s="29"/>
      <c r="K221" s="29"/>
      <c r="L221" s="29"/>
      <c r="M221" s="19"/>
      <c r="N221" s="107"/>
      <c r="O221" s="293"/>
      <c r="P221" s="540">
        <f t="shared" si="36"/>
        <v>0</v>
      </c>
      <c r="Q221" s="540"/>
      <c r="R221" s="541"/>
      <c r="S221" s="541"/>
      <c r="T221" s="393"/>
      <c r="U221" s="395"/>
      <c r="V221" s="395"/>
      <c r="W221" s="395"/>
      <c r="X221" s="6"/>
      <c r="Y221" s="6"/>
      <c r="Z221" s="6"/>
      <c r="AD221" s="98"/>
      <c r="AE221" s="98"/>
      <c r="AF221" s="6"/>
      <c r="AG221" s="6"/>
      <c r="AH221" s="6"/>
      <c r="AI221" s="6"/>
      <c r="AJ221" s="6"/>
      <c r="AK221" s="6"/>
      <c r="AL221" s="6"/>
      <c r="AM221" s="6"/>
      <c r="AN221" s="6"/>
      <c r="AO221" s="6"/>
    </row>
    <row r="222" spans="1:41" s="192" customFormat="1" ht="27.95" customHeight="1" x14ac:dyDescent="0.25">
      <c r="A222" s="16"/>
      <c r="B222" s="38">
        <v>9</v>
      </c>
      <c r="C222" s="221"/>
      <c r="D222" s="221"/>
      <c r="E222" s="221"/>
      <c r="F222" s="220"/>
      <c r="G222" s="152"/>
      <c r="H222" s="152"/>
      <c r="I222" s="29"/>
      <c r="J222" s="29"/>
      <c r="K222" s="29"/>
      <c r="L222" s="29"/>
      <c r="M222" s="19"/>
      <c r="N222" s="107"/>
      <c r="O222" s="293"/>
      <c r="P222" s="540">
        <f t="shared" si="36"/>
        <v>0</v>
      </c>
      <c r="Q222" s="540"/>
      <c r="R222" s="541"/>
      <c r="S222" s="541"/>
      <c r="T222" s="393"/>
      <c r="U222" s="395"/>
      <c r="V222" s="395"/>
      <c r="W222" s="395"/>
      <c r="X222" s="6"/>
      <c r="Y222" s="6"/>
      <c r="Z222" s="6"/>
      <c r="AD222" s="98"/>
      <c r="AE222" s="98"/>
      <c r="AF222" s="6"/>
      <c r="AG222" s="6"/>
      <c r="AH222" s="6"/>
      <c r="AI222" s="6"/>
      <c r="AJ222" s="6"/>
      <c r="AK222" s="6"/>
      <c r="AL222" s="6"/>
      <c r="AM222" s="6"/>
      <c r="AN222" s="6"/>
      <c r="AO222" s="6"/>
    </row>
    <row r="223" spans="1:41" s="192" customFormat="1" ht="27.95" customHeight="1" x14ac:dyDescent="0.25">
      <c r="A223" s="16"/>
      <c r="B223" s="38">
        <v>10</v>
      </c>
      <c r="C223" s="221"/>
      <c r="D223" s="221"/>
      <c r="E223" s="221"/>
      <c r="F223" s="220"/>
      <c r="G223" s="152"/>
      <c r="H223" s="152"/>
      <c r="I223" s="29"/>
      <c r="J223" s="29"/>
      <c r="K223" s="29"/>
      <c r="L223" s="29"/>
      <c r="M223" s="19"/>
      <c r="N223" s="107"/>
      <c r="O223" s="293"/>
      <c r="P223" s="540">
        <f t="shared" si="36"/>
        <v>0</v>
      </c>
      <c r="Q223" s="540"/>
      <c r="R223" s="541"/>
      <c r="S223" s="541"/>
      <c r="T223" s="393"/>
      <c r="U223" s="395"/>
      <c r="V223" s="395"/>
      <c r="W223" s="395"/>
      <c r="X223" s="6"/>
      <c r="Y223" s="6"/>
      <c r="Z223" s="6"/>
      <c r="AD223" s="98"/>
      <c r="AE223" s="98"/>
      <c r="AF223" s="6"/>
      <c r="AG223" s="6"/>
      <c r="AH223" s="6"/>
      <c r="AI223" s="6"/>
      <c r="AJ223" s="6"/>
      <c r="AK223" s="6"/>
      <c r="AL223" s="6"/>
      <c r="AM223" s="6"/>
      <c r="AN223" s="6"/>
      <c r="AO223" s="6"/>
    </row>
    <row r="224" spans="1:41" s="192" customFormat="1" ht="27.95" customHeight="1" x14ac:dyDescent="0.25">
      <c r="A224" s="16"/>
      <c r="B224" s="38">
        <v>11</v>
      </c>
      <c r="C224" s="221"/>
      <c r="D224" s="221"/>
      <c r="E224" s="221"/>
      <c r="F224" s="220"/>
      <c r="G224" s="152"/>
      <c r="H224" s="152"/>
      <c r="I224" s="29"/>
      <c r="J224" s="29"/>
      <c r="K224" s="29"/>
      <c r="L224" s="29"/>
      <c r="M224" s="19"/>
      <c r="N224" s="107"/>
      <c r="O224" s="293"/>
      <c r="P224" s="540">
        <f t="shared" si="36"/>
        <v>0</v>
      </c>
      <c r="Q224" s="540"/>
      <c r="R224" s="541"/>
      <c r="S224" s="541"/>
      <c r="T224" s="393"/>
      <c r="U224" s="395"/>
      <c r="V224" s="395"/>
      <c r="W224" s="395"/>
      <c r="X224" s="6"/>
      <c r="Y224" s="6"/>
      <c r="Z224" s="6"/>
      <c r="AD224" s="98"/>
      <c r="AE224" s="98"/>
      <c r="AF224" s="6"/>
      <c r="AG224" s="6"/>
      <c r="AH224" s="6"/>
      <c r="AI224" s="6"/>
      <c r="AJ224" s="6"/>
      <c r="AK224" s="6"/>
      <c r="AL224" s="6"/>
      <c r="AM224" s="6"/>
      <c r="AN224" s="6"/>
      <c r="AO224" s="6"/>
    </row>
    <row r="225" spans="1:41" s="192" customFormat="1" ht="27.95" customHeight="1" x14ac:dyDescent="0.25">
      <c r="A225" s="16"/>
      <c r="B225" s="38">
        <v>12</v>
      </c>
      <c r="C225" s="221"/>
      <c r="D225" s="221"/>
      <c r="E225" s="221"/>
      <c r="F225" s="220"/>
      <c r="G225" s="152"/>
      <c r="H225" s="152"/>
      <c r="I225" s="29"/>
      <c r="J225" s="29"/>
      <c r="K225" s="29"/>
      <c r="L225" s="29"/>
      <c r="M225" s="19"/>
      <c r="N225" s="107"/>
      <c r="O225" s="293"/>
      <c r="P225" s="540">
        <f t="shared" si="36"/>
        <v>0</v>
      </c>
      <c r="Q225" s="540"/>
      <c r="R225" s="541"/>
      <c r="S225" s="541"/>
      <c r="T225" s="393"/>
      <c r="U225" s="395"/>
      <c r="V225" s="395"/>
      <c r="W225" s="395"/>
      <c r="X225" s="6"/>
      <c r="Y225" s="6"/>
      <c r="Z225" s="6"/>
      <c r="AD225" s="98"/>
      <c r="AE225" s="98"/>
      <c r="AF225" s="6"/>
      <c r="AG225" s="6"/>
      <c r="AH225" s="6"/>
      <c r="AI225" s="6"/>
      <c r="AJ225" s="6"/>
      <c r="AK225" s="6"/>
      <c r="AL225" s="6"/>
      <c r="AM225" s="6"/>
      <c r="AN225" s="6"/>
      <c r="AO225" s="6"/>
    </row>
    <row r="226" spans="1:41" s="192" customFormat="1" ht="27.95" customHeight="1" x14ac:dyDescent="0.25">
      <c r="A226" s="16"/>
      <c r="B226" s="38">
        <v>13</v>
      </c>
      <c r="C226" s="221"/>
      <c r="D226" s="221"/>
      <c r="E226" s="221"/>
      <c r="F226" s="220"/>
      <c r="G226" s="152"/>
      <c r="H226" s="152"/>
      <c r="I226" s="29"/>
      <c r="J226" s="29"/>
      <c r="K226" s="29"/>
      <c r="L226" s="29"/>
      <c r="M226" s="19"/>
      <c r="N226" s="107"/>
      <c r="O226" s="293"/>
      <c r="P226" s="540">
        <f t="shared" si="36"/>
        <v>0</v>
      </c>
      <c r="Q226" s="540"/>
      <c r="R226" s="541"/>
      <c r="S226" s="541"/>
      <c r="T226" s="393"/>
      <c r="U226" s="395"/>
      <c r="V226" s="395"/>
      <c r="W226" s="395"/>
      <c r="X226" s="6"/>
      <c r="Y226" s="6"/>
      <c r="Z226" s="6"/>
      <c r="AD226" s="98"/>
      <c r="AE226" s="98"/>
      <c r="AF226" s="6"/>
      <c r="AG226" s="6"/>
      <c r="AH226" s="6"/>
      <c r="AI226" s="6"/>
      <c r="AJ226" s="6"/>
      <c r="AK226" s="6"/>
      <c r="AL226" s="6"/>
      <c r="AM226" s="6"/>
      <c r="AN226" s="6"/>
      <c r="AO226" s="6"/>
    </row>
    <row r="227" spans="1:41" s="192" customFormat="1" ht="27.95" customHeight="1" x14ac:dyDescent="0.25">
      <c r="A227" s="16"/>
      <c r="B227" s="38">
        <v>14</v>
      </c>
      <c r="C227" s="221"/>
      <c r="D227" s="221"/>
      <c r="E227" s="221"/>
      <c r="F227" s="220"/>
      <c r="G227" s="152"/>
      <c r="H227" s="152"/>
      <c r="I227" s="29"/>
      <c r="J227" s="29"/>
      <c r="K227" s="29"/>
      <c r="L227" s="29"/>
      <c r="M227" s="19"/>
      <c r="N227" s="107"/>
      <c r="O227" s="293"/>
      <c r="P227" s="540">
        <f t="shared" si="36"/>
        <v>0</v>
      </c>
      <c r="Q227" s="540"/>
      <c r="R227" s="541"/>
      <c r="S227" s="541"/>
      <c r="T227" s="393"/>
      <c r="U227" s="395"/>
      <c r="V227" s="395"/>
      <c r="W227" s="395"/>
      <c r="X227" s="6"/>
      <c r="Y227" s="6"/>
      <c r="Z227" s="6"/>
      <c r="AD227" s="98"/>
      <c r="AE227" s="98"/>
      <c r="AF227" s="6"/>
      <c r="AG227" s="6"/>
      <c r="AH227" s="6"/>
      <c r="AI227" s="6"/>
      <c r="AJ227" s="6"/>
      <c r="AK227" s="6"/>
      <c r="AL227" s="6"/>
      <c r="AM227" s="6"/>
      <c r="AN227" s="6"/>
      <c r="AO227" s="6"/>
    </row>
    <row r="228" spans="1:41" s="192" customFormat="1" ht="27.95" customHeight="1" x14ac:dyDescent="0.25">
      <c r="A228" s="16"/>
      <c r="B228" s="38">
        <v>15</v>
      </c>
      <c r="C228" s="221"/>
      <c r="D228" s="221"/>
      <c r="E228" s="221"/>
      <c r="F228" s="220"/>
      <c r="G228" s="152"/>
      <c r="H228" s="152"/>
      <c r="I228" s="29"/>
      <c r="J228" s="29"/>
      <c r="K228" s="29"/>
      <c r="L228" s="29"/>
      <c r="M228" s="19"/>
      <c r="N228" s="107"/>
      <c r="O228" s="293"/>
      <c r="P228" s="540">
        <f t="shared" si="36"/>
        <v>0</v>
      </c>
      <c r="Q228" s="540"/>
      <c r="R228" s="541"/>
      <c r="S228" s="541"/>
      <c r="T228" s="393"/>
      <c r="U228" s="395"/>
      <c r="V228" s="395"/>
      <c r="W228" s="395"/>
      <c r="X228" s="6"/>
      <c r="Y228" s="6"/>
      <c r="Z228" s="6"/>
      <c r="AD228" s="98"/>
      <c r="AE228" s="98"/>
      <c r="AF228" s="6"/>
      <c r="AG228" s="6"/>
      <c r="AH228" s="6"/>
      <c r="AI228" s="6"/>
      <c r="AJ228" s="6"/>
      <c r="AK228" s="6"/>
      <c r="AL228" s="6"/>
      <c r="AM228" s="6"/>
      <c r="AN228" s="6"/>
      <c r="AO228" s="6"/>
    </row>
    <row r="229" spans="1:41" s="192" customFormat="1" ht="27.95" customHeight="1" x14ac:dyDescent="0.25">
      <c r="A229" s="16"/>
      <c r="B229" s="38">
        <v>16</v>
      </c>
      <c r="C229" s="221"/>
      <c r="D229" s="221"/>
      <c r="E229" s="221"/>
      <c r="F229" s="220"/>
      <c r="G229" s="152"/>
      <c r="H229" s="152"/>
      <c r="I229" s="29"/>
      <c r="J229" s="29"/>
      <c r="K229" s="29"/>
      <c r="L229" s="29"/>
      <c r="M229" s="19"/>
      <c r="N229" s="107"/>
      <c r="O229" s="293"/>
      <c r="P229" s="540">
        <f t="shared" si="36"/>
        <v>0</v>
      </c>
      <c r="Q229" s="540"/>
      <c r="R229" s="541"/>
      <c r="S229" s="541"/>
      <c r="T229" s="393"/>
      <c r="U229" s="395"/>
      <c r="V229" s="395"/>
      <c r="W229" s="395"/>
      <c r="X229" s="6"/>
      <c r="Y229" s="6"/>
      <c r="Z229" s="6"/>
      <c r="AD229" s="98"/>
      <c r="AE229" s="98"/>
      <c r="AF229" s="6"/>
      <c r="AG229" s="6"/>
      <c r="AH229" s="6"/>
      <c r="AI229" s="6"/>
      <c r="AJ229" s="6"/>
      <c r="AK229" s="6"/>
      <c r="AL229" s="6"/>
      <c r="AM229" s="6"/>
      <c r="AN229" s="6"/>
      <c r="AO229" s="6"/>
    </row>
    <row r="230" spans="1:41" s="192" customFormat="1" ht="27.95" customHeight="1" x14ac:dyDescent="0.25">
      <c r="A230" s="16"/>
      <c r="B230" s="38">
        <v>17</v>
      </c>
      <c r="C230" s="221"/>
      <c r="D230" s="221"/>
      <c r="E230" s="221"/>
      <c r="F230" s="220"/>
      <c r="G230" s="152"/>
      <c r="H230" s="152"/>
      <c r="I230" s="29"/>
      <c r="J230" s="29"/>
      <c r="K230" s="29"/>
      <c r="L230" s="29"/>
      <c r="M230" s="19"/>
      <c r="N230" s="107"/>
      <c r="O230" s="293"/>
      <c r="P230" s="540">
        <f t="shared" si="36"/>
        <v>0</v>
      </c>
      <c r="Q230" s="540"/>
      <c r="R230" s="541"/>
      <c r="S230" s="541"/>
      <c r="T230" s="393"/>
      <c r="U230" s="395"/>
      <c r="V230" s="395"/>
      <c r="W230" s="395"/>
      <c r="X230" s="6"/>
      <c r="Y230" s="6"/>
      <c r="Z230" s="6"/>
      <c r="AD230" s="98"/>
      <c r="AE230" s="98"/>
      <c r="AF230" s="6"/>
      <c r="AG230" s="6"/>
      <c r="AH230" s="6"/>
      <c r="AI230" s="6"/>
      <c r="AJ230" s="6"/>
      <c r="AK230" s="6"/>
      <c r="AL230" s="6"/>
      <c r="AM230" s="6"/>
      <c r="AN230" s="6"/>
      <c r="AO230" s="6"/>
    </row>
    <row r="231" spans="1:41" s="192" customFormat="1" ht="27.95" customHeight="1" x14ac:dyDescent="0.25">
      <c r="A231" s="16"/>
      <c r="B231" s="38">
        <v>18</v>
      </c>
      <c r="C231" s="221"/>
      <c r="D231" s="221"/>
      <c r="E231" s="221"/>
      <c r="F231" s="220"/>
      <c r="G231" s="152"/>
      <c r="H231" s="152"/>
      <c r="I231" s="29"/>
      <c r="J231" s="29"/>
      <c r="K231" s="29"/>
      <c r="L231" s="29"/>
      <c r="M231" s="19"/>
      <c r="N231" s="107"/>
      <c r="O231" s="293"/>
      <c r="P231" s="540">
        <f t="shared" si="36"/>
        <v>0</v>
      </c>
      <c r="Q231" s="540"/>
      <c r="R231" s="541"/>
      <c r="S231" s="541"/>
      <c r="T231" s="393"/>
      <c r="U231" s="395"/>
      <c r="V231" s="395"/>
      <c r="W231" s="395"/>
      <c r="X231" s="6"/>
      <c r="Y231" s="6"/>
      <c r="Z231" s="6"/>
      <c r="AD231" s="98"/>
      <c r="AE231" s="98"/>
      <c r="AF231" s="6"/>
      <c r="AG231" s="6"/>
      <c r="AH231" s="6"/>
      <c r="AI231" s="6"/>
      <c r="AJ231" s="6"/>
      <c r="AK231" s="6"/>
      <c r="AL231" s="6"/>
      <c r="AM231" s="6"/>
      <c r="AN231" s="6"/>
      <c r="AO231" s="6"/>
    </row>
    <row r="232" spans="1:41" s="192" customFormat="1" ht="27.95" customHeight="1" x14ac:dyDescent="0.25">
      <c r="A232" s="16"/>
      <c r="B232" s="38">
        <v>19</v>
      </c>
      <c r="C232" s="221"/>
      <c r="D232" s="221"/>
      <c r="E232" s="221"/>
      <c r="F232" s="220"/>
      <c r="G232" s="152"/>
      <c r="H232" s="152"/>
      <c r="I232" s="29"/>
      <c r="J232" s="29"/>
      <c r="K232" s="29"/>
      <c r="L232" s="29"/>
      <c r="M232" s="19"/>
      <c r="N232" s="107"/>
      <c r="O232" s="293"/>
      <c r="P232" s="540">
        <f t="shared" si="36"/>
        <v>0</v>
      </c>
      <c r="Q232" s="540"/>
      <c r="R232" s="541"/>
      <c r="S232" s="541"/>
      <c r="T232" s="393"/>
      <c r="U232" s="395"/>
      <c r="V232" s="395"/>
      <c r="W232" s="395"/>
      <c r="X232" s="6"/>
      <c r="Y232" s="6"/>
      <c r="Z232" s="6"/>
      <c r="AD232" s="98"/>
      <c r="AE232" s="98"/>
      <c r="AF232" s="6"/>
      <c r="AG232" s="6"/>
      <c r="AH232" s="6"/>
      <c r="AI232" s="6"/>
      <c r="AJ232" s="6"/>
      <c r="AK232" s="6"/>
      <c r="AL232" s="6"/>
      <c r="AM232" s="6"/>
      <c r="AN232" s="6"/>
      <c r="AO232" s="6"/>
    </row>
    <row r="233" spans="1:41" s="192" customFormat="1" ht="27.95" customHeight="1" x14ac:dyDescent="0.25">
      <c r="A233" s="16"/>
      <c r="B233" s="38">
        <v>20</v>
      </c>
      <c r="C233" s="221"/>
      <c r="D233" s="221"/>
      <c r="E233" s="221"/>
      <c r="F233" s="220"/>
      <c r="G233" s="152"/>
      <c r="H233" s="152"/>
      <c r="I233" s="29"/>
      <c r="J233" s="29"/>
      <c r="K233" s="29"/>
      <c r="L233" s="29"/>
      <c r="M233" s="19"/>
      <c r="N233" s="107"/>
      <c r="O233" s="293"/>
      <c r="P233" s="540">
        <f t="shared" si="36"/>
        <v>0</v>
      </c>
      <c r="Q233" s="540"/>
      <c r="R233" s="541"/>
      <c r="S233" s="541"/>
      <c r="T233" s="393"/>
      <c r="U233" s="395"/>
      <c r="V233" s="395"/>
      <c r="W233" s="395"/>
      <c r="X233" s="6"/>
      <c r="Y233" s="6"/>
      <c r="Z233" s="6"/>
      <c r="AD233" s="98"/>
      <c r="AE233" s="98"/>
      <c r="AF233" s="6"/>
      <c r="AG233" s="6"/>
      <c r="AH233" s="6"/>
      <c r="AI233" s="6"/>
      <c r="AJ233" s="6"/>
      <c r="AK233" s="6"/>
      <c r="AL233" s="6"/>
      <c r="AM233" s="6"/>
      <c r="AN233" s="6"/>
      <c r="AO233" s="6"/>
    </row>
    <row r="234" spans="1:41" s="192" customFormat="1" ht="27.95" customHeight="1" x14ac:dyDescent="0.25">
      <c r="A234" s="16"/>
      <c r="B234" s="38">
        <v>21</v>
      </c>
      <c r="C234" s="221"/>
      <c r="D234" s="221"/>
      <c r="E234" s="221"/>
      <c r="F234" s="220"/>
      <c r="G234" s="152"/>
      <c r="H234" s="152"/>
      <c r="I234" s="29"/>
      <c r="J234" s="29"/>
      <c r="K234" s="29"/>
      <c r="L234" s="29"/>
      <c r="M234" s="19"/>
      <c r="N234" s="107"/>
      <c r="O234" s="293"/>
      <c r="P234" s="540">
        <f t="shared" si="36"/>
        <v>0</v>
      </c>
      <c r="Q234" s="540"/>
      <c r="R234" s="541"/>
      <c r="S234" s="541"/>
      <c r="T234" s="393"/>
      <c r="U234" s="395"/>
      <c r="V234" s="395"/>
      <c r="W234" s="395"/>
      <c r="X234" s="6"/>
      <c r="Y234" s="6"/>
      <c r="Z234" s="6"/>
      <c r="AD234" s="98"/>
      <c r="AE234" s="98"/>
      <c r="AF234" s="6"/>
      <c r="AG234" s="6"/>
      <c r="AH234" s="6"/>
      <c r="AI234" s="6"/>
      <c r="AJ234" s="6"/>
      <c r="AK234" s="6"/>
      <c r="AL234" s="6"/>
      <c r="AM234" s="6"/>
      <c r="AN234" s="6"/>
      <c r="AO234" s="6"/>
    </row>
    <row r="235" spans="1:41" s="192" customFormat="1" ht="27.95" customHeight="1" x14ac:dyDescent="0.25">
      <c r="A235" s="16"/>
      <c r="B235" s="38">
        <v>22</v>
      </c>
      <c r="C235" s="221"/>
      <c r="D235" s="221"/>
      <c r="E235" s="221"/>
      <c r="F235" s="220"/>
      <c r="G235" s="152"/>
      <c r="H235" s="152"/>
      <c r="I235" s="29"/>
      <c r="J235" s="29"/>
      <c r="K235" s="29"/>
      <c r="L235" s="29"/>
      <c r="M235" s="19"/>
      <c r="N235" s="107"/>
      <c r="O235" s="293"/>
      <c r="P235" s="540">
        <f t="shared" si="36"/>
        <v>0</v>
      </c>
      <c r="Q235" s="540"/>
      <c r="R235" s="541"/>
      <c r="S235" s="541"/>
      <c r="T235" s="393"/>
      <c r="U235" s="395"/>
      <c r="V235" s="395"/>
      <c r="W235" s="395"/>
      <c r="X235" s="6"/>
      <c r="Y235" s="6"/>
      <c r="Z235" s="6"/>
      <c r="AD235" s="98"/>
      <c r="AE235" s="98"/>
      <c r="AF235" s="6"/>
      <c r="AG235" s="6"/>
      <c r="AH235" s="6"/>
      <c r="AI235" s="6"/>
      <c r="AJ235" s="6"/>
      <c r="AK235" s="6"/>
      <c r="AL235" s="6"/>
      <c r="AM235" s="6"/>
      <c r="AN235" s="6"/>
      <c r="AO235" s="6"/>
    </row>
    <row r="236" spans="1:41" s="192" customFormat="1" ht="27.95" customHeight="1" x14ac:dyDescent="0.25">
      <c r="A236" s="16"/>
      <c r="B236" s="38">
        <v>23</v>
      </c>
      <c r="C236" s="221"/>
      <c r="D236" s="221"/>
      <c r="E236" s="221"/>
      <c r="F236" s="220"/>
      <c r="G236" s="152"/>
      <c r="H236" s="152"/>
      <c r="I236" s="29"/>
      <c r="J236" s="29"/>
      <c r="K236" s="29"/>
      <c r="L236" s="29"/>
      <c r="M236" s="19"/>
      <c r="N236" s="107"/>
      <c r="O236" s="293"/>
      <c r="P236" s="540">
        <f t="shared" si="36"/>
        <v>0</v>
      </c>
      <c r="Q236" s="540"/>
      <c r="R236" s="541"/>
      <c r="S236" s="541"/>
      <c r="T236" s="393"/>
      <c r="U236" s="395"/>
      <c r="V236" s="395"/>
      <c r="W236" s="395"/>
      <c r="X236" s="6"/>
      <c r="Y236" s="6"/>
      <c r="Z236" s="6"/>
      <c r="AD236" s="98"/>
      <c r="AE236" s="98"/>
      <c r="AF236" s="6"/>
      <c r="AG236" s="6"/>
      <c r="AH236" s="6"/>
      <c r="AI236" s="6"/>
      <c r="AJ236" s="6"/>
      <c r="AK236" s="6"/>
      <c r="AL236" s="6"/>
      <c r="AM236" s="6"/>
      <c r="AN236" s="6"/>
      <c r="AO236" s="6"/>
    </row>
    <row r="237" spans="1:41" s="192" customFormat="1" ht="27.95" customHeight="1" x14ac:dyDescent="0.25">
      <c r="A237" s="16"/>
      <c r="B237" s="38">
        <v>24</v>
      </c>
      <c r="C237" s="221"/>
      <c r="D237" s="221"/>
      <c r="E237" s="221"/>
      <c r="F237" s="220"/>
      <c r="G237" s="152"/>
      <c r="H237" s="152"/>
      <c r="I237" s="29"/>
      <c r="J237" s="29"/>
      <c r="K237" s="29"/>
      <c r="L237" s="29"/>
      <c r="M237" s="19"/>
      <c r="N237" s="107"/>
      <c r="O237" s="293"/>
      <c r="P237" s="540">
        <f t="shared" si="36"/>
        <v>0</v>
      </c>
      <c r="Q237" s="540"/>
      <c r="R237" s="541"/>
      <c r="S237" s="541"/>
      <c r="T237" s="393"/>
      <c r="U237" s="395"/>
      <c r="V237" s="395"/>
      <c r="W237" s="395"/>
      <c r="X237" s="6"/>
      <c r="Y237" s="6"/>
      <c r="Z237" s="6"/>
      <c r="AD237" s="98"/>
      <c r="AE237" s="98"/>
      <c r="AF237" s="6"/>
      <c r="AG237" s="6"/>
      <c r="AH237" s="6"/>
      <c r="AI237" s="6"/>
      <c r="AJ237" s="6"/>
      <c r="AK237" s="6"/>
      <c r="AL237" s="6"/>
      <c r="AM237" s="6"/>
      <c r="AN237" s="6"/>
      <c r="AO237" s="6"/>
    </row>
    <row r="238" spans="1:41" s="192" customFormat="1" ht="27.95" customHeight="1" x14ac:dyDescent="0.25">
      <c r="A238" s="16"/>
      <c r="B238" s="38">
        <v>25</v>
      </c>
      <c r="C238" s="221"/>
      <c r="D238" s="221"/>
      <c r="E238" s="221"/>
      <c r="F238" s="220"/>
      <c r="G238" s="152"/>
      <c r="H238" s="152"/>
      <c r="I238" s="29"/>
      <c r="J238" s="29"/>
      <c r="K238" s="29"/>
      <c r="L238" s="29"/>
      <c r="M238" s="19"/>
      <c r="N238" s="107"/>
      <c r="O238" s="293"/>
      <c r="P238" s="540">
        <f t="shared" si="36"/>
        <v>0</v>
      </c>
      <c r="Q238" s="540"/>
      <c r="R238" s="541"/>
      <c r="S238" s="541"/>
      <c r="T238" s="393"/>
      <c r="U238" s="395"/>
      <c r="V238" s="395"/>
      <c r="W238" s="395"/>
      <c r="X238" s="6"/>
      <c r="Y238" s="6"/>
      <c r="Z238" s="6"/>
      <c r="AD238" s="98"/>
      <c r="AE238" s="98"/>
      <c r="AF238" s="6"/>
      <c r="AG238" s="6"/>
      <c r="AH238" s="6"/>
      <c r="AI238" s="6"/>
      <c r="AJ238" s="6"/>
      <c r="AK238" s="6"/>
      <c r="AL238" s="6"/>
      <c r="AM238" s="6"/>
      <c r="AN238" s="6"/>
      <c r="AO238" s="6"/>
    </row>
    <row r="239" spans="1:41" s="192" customFormat="1" ht="27.95" customHeight="1" x14ac:dyDescent="0.25">
      <c r="A239" s="16"/>
      <c r="B239" s="38">
        <v>26</v>
      </c>
      <c r="C239" s="221"/>
      <c r="D239" s="221"/>
      <c r="E239" s="221"/>
      <c r="F239" s="220"/>
      <c r="G239" s="152"/>
      <c r="H239" s="152"/>
      <c r="I239" s="29"/>
      <c r="J239" s="29"/>
      <c r="K239" s="29"/>
      <c r="L239" s="29"/>
      <c r="M239" s="19"/>
      <c r="N239" s="107"/>
      <c r="O239" s="293"/>
      <c r="P239" s="540">
        <f t="shared" si="36"/>
        <v>0</v>
      </c>
      <c r="Q239" s="540"/>
      <c r="R239" s="541"/>
      <c r="S239" s="541"/>
      <c r="T239" s="393"/>
      <c r="U239" s="395"/>
      <c r="V239" s="395"/>
      <c r="W239" s="395"/>
      <c r="X239" s="6"/>
      <c r="Y239" s="6"/>
      <c r="Z239" s="6"/>
      <c r="AD239" s="98"/>
      <c r="AE239" s="98"/>
      <c r="AF239" s="6"/>
      <c r="AG239" s="6"/>
      <c r="AH239" s="6"/>
      <c r="AI239" s="6"/>
      <c r="AJ239" s="6"/>
      <c r="AK239" s="6"/>
      <c r="AL239" s="6"/>
      <c r="AM239" s="6"/>
      <c r="AN239" s="6"/>
      <c r="AO239" s="6"/>
    </row>
    <row r="240" spans="1:41" s="192" customFormat="1" ht="27.95" customHeight="1" x14ac:dyDescent="0.25">
      <c r="A240" s="16"/>
      <c r="B240" s="38">
        <v>27</v>
      </c>
      <c r="C240" s="221"/>
      <c r="D240" s="221"/>
      <c r="E240" s="221"/>
      <c r="F240" s="220"/>
      <c r="G240" s="152"/>
      <c r="H240" s="152"/>
      <c r="I240" s="29"/>
      <c r="J240" s="29"/>
      <c r="K240" s="29"/>
      <c r="L240" s="29"/>
      <c r="M240" s="19"/>
      <c r="N240" s="107"/>
      <c r="O240" s="293"/>
      <c r="P240" s="540">
        <f t="shared" si="36"/>
        <v>0</v>
      </c>
      <c r="Q240" s="540"/>
      <c r="R240" s="541"/>
      <c r="S240" s="541"/>
      <c r="T240" s="393"/>
      <c r="U240" s="395"/>
      <c r="V240" s="395"/>
      <c r="W240" s="395"/>
      <c r="X240" s="6"/>
      <c r="Y240" s="6"/>
      <c r="Z240" s="6"/>
      <c r="AD240" s="98"/>
      <c r="AE240" s="98"/>
      <c r="AF240" s="6"/>
      <c r="AG240" s="6"/>
      <c r="AH240" s="6"/>
      <c r="AI240" s="6"/>
      <c r="AJ240" s="6"/>
      <c r="AK240" s="6"/>
      <c r="AL240" s="6"/>
      <c r="AM240" s="6"/>
      <c r="AN240" s="6"/>
      <c r="AO240" s="6"/>
    </row>
    <row r="241" spans="1:41" s="192" customFormat="1" ht="27.95" customHeight="1" x14ac:dyDescent="0.25">
      <c r="A241" s="16"/>
      <c r="B241" s="38">
        <v>28</v>
      </c>
      <c r="C241" s="221"/>
      <c r="D241" s="221"/>
      <c r="E241" s="221"/>
      <c r="F241" s="220"/>
      <c r="G241" s="152"/>
      <c r="H241" s="152"/>
      <c r="I241" s="29"/>
      <c r="J241" s="29"/>
      <c r="K241" s="29"/>
      <c r="L241" s="29"/>
      <c r="M241" s="19"/>
      <c r="N241" s="107"/>
      <c r="O241" s="293"/>
      <c r="P241" s="540">
        <f t="shared" si="36"/>
        <v>0</v>
      </c>
      <c r="Q241" s="540"/>
      <c r="R241" s="541"/>
      <c r="S241" s="541"/>
      <c r="T241" s="393"/>
      <c r="U241" s="395"/>
      <c r="V241" s="395"/>
      <c r="W241" s="395"/>
      <c r="X241" s="6"/>
      <c r="Y241" s="6"/>
      <c r="Z241" s="6"/>
      <c r="AD241" s="98"/>
      <c r="AE241" s="98"/>
      <c r="AF241" s="6"/>
      <c r="AG241" s="6"/>
      <c r="AH241" s="6"/>
      <c r="AI241" s="6"/>
      <c r="AJ241" s="6"/>
      <c r="AK241" s="6"/>
      <c r="AL241" s="6"/>
      <c r="AM241" s="6"/>
      <c r="AN241" s="6"/>
      <c r="AO241" s="6"/>
    </row>
    <row r="242" spans="1:41" s="192" customFormat="1" ht="27.95" customHeight="1" x14ac:dyDescent="0.25">
      <c r="A242" s="16"/>
      <c r="B242" s="38">
        <v>29</v>
      </c>
      <c r="C242" s="221"/>
      <c r="D242" s="221"/>
      <c r="E242" s="221"/>
      <c r="F242" s="220"/>
      <c r="G242" s="152"/>
      <c r="H242" s="152"/>
      <c r="I242" s="29"/>
      <c r="J242" s="29"/>
      <c r="K242" s="29"/>
      <c r="L242" s="29"/>
      <c r="M242" s="19"/>
      <c r="N242" s="107"/>
      <c r="O242" s="293"/>
      <c r="P242" s="540">
        <f t="shared" si="36"/>
        <v>0</v>
      </c>
      <c r="Q242" s="540"/>
      <c r="R242" s="541"/>
      <c r="S242" s="541"/>
      <c r="T242" s="393"/>
      <c r="U242" s="395"/>
      <c r="V242" s="395"/>
      <c r="W242" s="395"/>
      <c r="X242" s="6"/>
      <c r="Y242" s="6"/>
      <c r="Z242" s="6"/>
      <c r="AD242" s="98"/>
      <c r="AE242" s="98"/>
      <c r="AF242" s="6"/>
      <c r="AG242" s="6"/>
      <c r="AH242" s="6"/>
      <c r="AI242" s="6"/>
      <c r="AJ242" s="6"/>
      <c r="AK242" s="6"/>
      <c r="AL242" s="6"/>
      <c r="AM242" s="6"/>
      <c r="AN242" s="6"/>
      <c r="AO242" s="6"/>
    </row>
    <row r="243" spans="1:41" s="192" customFormat="1" ht="27.95" customHeight="1" x14ac:dyDescent="0.25">
      <c r="A243" s="16"/>
      <c r="B243" s="38">
        <v>30</v>
      </c>
      <c r="C243" s="221"/>
      <c r="D243" s="221"/>
      <c r="E243" s="221"/>
      <c r="F243" s="220"/>
      <c r="G243" s="152"/>
      <c r="H243" s="152"/>
      <c r="I243" s="29"/>
      <c r="J243" s="29"/>
      <c r="K243" s="29"/>
      <c r="L243" s="29"/>
      <c r="M243" s="19"/>
      <c r="N243" s="107"/>
      <c r="O243" s="293"/>
      <c r="P243" s="540">
        <f t="shared" si="36"/>
        <v>0</v>
      </c>
      <c r="Q243" s="540"/>
      <c r="R243" s="541"/>
      <c r="S243" s="541"/>
      <c r="T243" s="393"/>
      <c r="U243" s="395"/>
      <c r="V243" s="395"/>
      <c r="W243" s="395"/>
      <c r="X243" s="6"/>
      <c r="Y243" s="6"/>
      <c r="Z243" s="6"/>
      <c r="AD243" s="98"/>
      <c r="AE243" s="98"/>
      <c r="AF243" s="6"/>
      <c r="AG243" s="6"/>
      <c r="AH243" s="6"/>
      <c r="AI243" s="6"/>
      <c r="AJ243" s="6"/>
      <c r="AK243" s="6"/>
      <c r="AL243" s="6"/>
      <c r="AM243" s="6"/>
      <c r="AN243" s="6"/>
      <c r="AO243" s="6"/>
    </row>
    <row r="244" spans="1:41" s="192" customFormat="1" ht="18" customHeight="1" x14ac:dyDescent="0.25">
      <c r="A244" s="16"/>
      <c r="B244" s="25"/>
      <c r="C244" s="191"/>
      <c r="D244" s="191"/>
      <c r="E244" s="191"/>
      <c r="F244" s="38">
        <f>COUNTIF(F214:F243,"yes")</f>
        <v>0</v>
      </c>
      <c r="G244" s="529" t="s">
        <v>76</v>
      </c>
      <c r="H244" s="530"/>
      <c r="I244" s="190">
        <f>SUM(I213:I243)</f>
        <v>0</v>
      </c>
      <c r="J244" s="190">
        <f t="shared" ref="J244:L244" si="37">SUM(J213:J243)</f>
        <v>0</v>
      </c>
      <c r="K244" s="190">
        <f t="shared" si="37"/>
        <v>0</v>
      </c>
      <c r="L244" s="190">
        <f t="shared" si="37"/>
        <v>0</v>
      </c>
      <c r="M244" s="19"/>
      <c r="N244" s="107"/>
      <c r="O244" s="292"/>
      <c r="P244" s="538"/>
      <c r="Q244" s="539"/>
      <c r="R244" s="538"/>
      <c r="S244" s="539"/>
      <c r="U244" s="6"/>
      <c r="V244" s="6"/>
      <c r="W244" s="6"/>
      <c r="X244" s="6"/>
      <c r="Y244" s="6"/>
      <c r="Z244" s="6"/>
      <c r="AD244" s="98"/>
      <c r="AE244" s="98"/>
      <c r="AF244" s="6"/>
      <c r="AG244" s="6"/>
      <c r="AH244" s="6"/>
      <c r="AI244" s="6"/>
      <c r="AJ244" s="6"/>
      <c r="AK244" s="6"/>
      <c r="AL244" s="6"/>
      <c r="AM244" s="6"/>
      <c r="AN244" s="6"/>
      <c r="AO244" s="6"/>
    </row>
    <row r="245" spans="1:41" s="192" customFormat="1" ht="9.9499999999999993" customHeight="1" x14ac:dyDescent="0.25">
      <c r="A245" s="16"/>
      <c r="B245" s="18"/>
      <c r="C245" s="191"/>
      <c r="D245" s="191"/>
      <c r="E245" s="191"/>
      <c r="F245" s="191"/>
      <c r="G245" s="188"/>
      <c r="H245" s="188"/>
      <c r="I245" s="188"/>
      <c r="J245" s="188"/>
      <c r="K245" s="188"/>
      <c r="L245" s="188"/>
      <c r="M245" s="19"/>
      <c r="N245" s="107"/>
      <c r="O245" s="32"/>
      <c r="P245" s="32"/>
      <c r="Q245" s="32"/>
      <c r="R245" s="32"/>
      <c r="S245" s="32"/>
      <c r="U245" s="6"/>
      <c r="V245" s="6"/>
      <c r="W245" s="6"/>
      <c r="X245" s="6"/>
      <c r="Y245" s="6"/>
      <c r="Z245" s="6"/>
      <c r="AD245" s="98"/>
      <c r="AE245" s="98"/>
      <c r="AF245" s="6"/>
      <c r="AG245" s="6"/>
      <c r="AH245" s="6"/>
      <c r="AI245" s="6"/>
      <c r="AJ245" s="6"/>
      <c r="AK245" s="6"/>
      <c r="AL245" s="6"/>
      <c r="AM245" s="6"/>
      <c r="AN245" s="6"/>
      <c r="AO245" s="6"/>
    </row>
    <row r="246" spans="1:41" s="192" customFormat="1" ht="18" customHeight="1" x14ac:dyDescent="0.25">
      <c r="A246" s="16"/>
      <c r="B246" s="18"/>
      <c r="C246" s="341" t="s">
        <v>470</v>
      </c>
      <c r="D246" s="17"/>
      <c r="E246" s="17"/>
      <c r="F246" s="17"/>
      <c r="G246" s="188"/>
      <c r="H246" s="188"/>
      <c r="I246" s="188"/>
      <c r="J246" s="188"/>
      <c r="K246" s="188"/>
      <c r="L246" s="188"/>
      <c r="M246" s="19"/>
      <c r="N246" s="107"/>
      <c r="O246" s="32"/>
      <c r="P246" s="32"/>
      <c r="Q246" s="32"/>
      <c r="R246" s="32"/>
      <c r="S246" s="32"/>
      <c r="U246" s="6"/>
      <c r="V246" s="6"/>
      <c r="W246" s="6"/>
      <c r="X246" s="6"/>
      <c r="Y246" s="6"/>
      <c r="Z246" s="6"/>
      <c r="AD246" s="98"/>
      <c r="AE246" s="98"/>
      <c r="AF246" s="6"/>
      <c r="AG246" s="6"/>
      <c r="AH246" s="6"/>
      <c r="AI246" s="6"/>
      <c r="AJ246" s="6"/>
      <c r="AK246" s="6"/>
      <c r="AL246" s="6"/>
      <c r="AM246" s="6"/>
      <c r="AN246" s="6"/>
      <c r="AO246" s="6"/>
    </row>
    <row r="247" spans="1:41" s="192" customFormat="1" ht="18" customHeight="1" x14ac:dyDescent="0.25">
      <c r="A247" s="16"/>
      <c r="B247" s="18"/>
      <c r="C247" s="335" t="s">
        <v>471</v>
      </c>
      <c r="D247" s="191"/>
      <c r="E247" s="523"/>
      <c r="F247" s="524"/>
      <c r="G247" s="524"/>
      <c r="H247" s="524"/>
      <c r="I247" s="524"/>
      <c r="J247" s="524"/>
      <c r="K247" s="524"/>
      <c r="L247" s="525"/>
      <c r="M247" s="19"/>
      <c r="N247" s="107"/>
      <c r="O247" s="32"/>
      <c r="P247" s="32"/>
      <c r="Q247" s="32"/>
      <c r="R247" s="32"/>
      <c r="S247" s="32"/>
      <c r="U247" s="6"/>
      <c r="V247" s="6"/>
      <c r="W247" s="6"/>
      <c r="X247" s="6"/>
      <c r="Y247" s="6"/>
      <c r="Z247" s="6"/>
      <c r="AD247" s="98"/>
      <c r="AE247" s="98"/>
      <c r="AF247" s="6"/>
      <c r="AG247" s="6"/>
      <c r="AH247" s="6"/>
      <c r="AI247" s="6"/>
      <c r="AJ247" s="6"/>
      <c r="AK247" s="6"/>
      <c r="AL247" s="6"/>
      <c r="AM247" s="6"/>
      <c r="AN247" s="6"/>
      <c r="AO247" s="6"/>
    </row>
    <row r="248" spans="1:41" s="192" customFormat="1" ht="18" customHeight="1" x14ac:dyDescent="0.25">
      <c r="A248" s="16"/>
      <c r="B248" s="18"/>
      <c r="C248" s="335" t="s">
        <v>525</v>
      </c>
      <c r="D248" s="191"/>
      <c r="E248" s="523"/>
      <c r="F248" s="524"/>
      <c r="G248" s="524"/>
      <c r="H248" s="524"/>
      <c r="I248" s="524"/>
      <c r="J248" s="524"/>
      <c r="K248" s="524"/>
      <c r="L248" s="525"/>
      <c r="M248" s="19"/>
      <c r="N248" s="107"/>
      <c r="O248" s="32"/>
      <c r="P248" s="32"/>
      <c r="Q248" s="32"/>
      <c r="R248" s="32"/>
      <c r="S248" s="32"/>
      <c r="U248" s="6"/>
      <c r="V248" s="6"/>
      <c r="W248" s="6"/>
      <c r="X248" s="6"/>
      <c r="Y248" s="6"/>
      <c r="Z248" s="6"/>
      <c r="AD248" s="98"/>
      <c r="AE248" s="98"/>
      <c r="AF248" s="6"/>
      <c r="AG248" s="6"/>
      <c r="AH248" s="6"/>
      <c r="AI248" s="6"/>
      <c r="AJ248" s="6"/>
      <c r="AK248" s="6"/>
      <c r="AL248" s="6"/>
      <c r="AM248" s="6"/>
      <c r="AN248" s="6"/>
      <c r="AO248" s="6"/>
    </row>
    <row r="249" spans="1:41" s="192" customFormat="1" ht="18" customHeight="1" x14ac:dyDescent="0.25">
      <c r="A249" s="16"/>
      <c r="B249" s="18"/>
      <c r="C249" s="352" t="s">
        <v>423</v>
      </c>
      <c r="D249" s="191"/>
      <c r="E249" s="523"/>
      <c r="F249" s="524"/>
      <c r="G249" s="524"/>
      <c r="H249" s="524"/>
      <c r="I249" s="524"/>
      <c r="J249" s="524"/>
      <c r="K249" s="524"/>
      <c r="L249" s="525"/>
      <c r="M249" s="19"/>
      <c r="N249" s="107"/>
      <c r="O249" s="32"/>
      <c r="P249" s="32"/>
      <c r="Q249" s="32"/>
      <c r="R249" s="32"/>
      <c r="S249" s="32"/>
      <c r="U249" s="6"/>
      <c r="V249" s="6"/>
      <c r="W249" s="6"/>
      <c r="X249" s="6"/>
      <c r="Y249" s="6"/>
      <c r="Z249" s="6"/>
      <c r="AD249" s="98"/>
      <c r="AE249" s="98"/>
      <c r="AF249" s="6"/>
      <c r="AG249" s="6"/>
      <c r="AH249" s="6"/>
      <c r="AI249" s="6"/>
      <c r="AJ249" s="6"/>
      <c r="AK249" s="6"/>
      <c r="AL249" s="6"/>
      <c r="AM249" s="6"/>
      <c r="AN249" s="6"/>
      <c r="AO249" s="6"/>
    </row>
    <row r="250" spans="1:41" s="192" customFormat="1" ht="18" customHeight="1" x14ac:dyDescent="0.25">
      <c r="A250" s="16"/>
      <c r="B250" s="18"/>
      <c r="C250" s="335" t="s">
        <v>376</v>
      </c>
      <c r="D250" s="191"/>
      <c r="E250" s="523"/>
      <c r="F250" s="524"/>
      <c r="G250" s="524"/>
      <c r="H250" s="524"/>
      <c r="I250" s="524"/>
      <c r="J250" s="524"/>
      <c r="K250" s="524"/>
      <c r="L250" s="525"/>
      <c r="M250" s="19"/>
      <c r="N250" s="107"/>
      <c r="O250" s="32"/>
      <c r="P250" s="32"/>
      <c r="Q250" s="32"/>
      <c r="R250" s="32"/>
      <c r="S250" s="32"/>
      <c r="U250" s="6"/>
      <c r="V250" s="6"/>
      <c r="W250" s="6"/>
      <c r="X250" s="6"/>
      <c r="Y250" s="6"/>
      <c r="Z250" s="6"/>
      <c r="AD250" s="98"/>
      <c r="AE250" s="98"/>
      <c r="AF250" s="6"/>
      <c r="AG250" s="6"/>
      <c r="AH250" s="6"/>
      <c r="AI250" s="6"/>
      <c r="AJ250" s="6"/>
      <c r="AK250" s="6"/>
      <c r="AL250" s="6"/>
      <c r="AM250" s="6"/>
      <c r="AN250" s="6"/>
      <c r="AO250" s="6"/>
    </row>
    <row r="251" spans="1:41" s="192" customFormat="1" ht="18" customHeight="1" x14ac:dyDescent="0.25">
      <c r="A251" s="21"/>
      <c r="B251" s="22"/>
      <c r="C251" s="22"/>
      <c r="D251" s="22"/>
      <c r="E251" s="22"/>
      <c r="F251" s="22"/>
      <c r="G251" s="22"/>
      <c r="H251" s="22"/>
      <c r="I251" s="22"/>
      <c r="J251" s="22"/>
      <c r="K251" s="22"/>
      <c r="L251" s="22"/>
      <c r="M251" s="23"/>
      <c r="N251" s="107"/>
      <c r="O251" s="32"/>
      <c r="P251" s="32"/>
      <c r="Q251" s="32"/>
      <c r="R251" s="32"/>
      <c r="S251" s="32"/>
      <c r="U251" s="6"/>
      <c r="V251" s="6"/>
      <c r="W251" s="6"/>
      <c r="X251" s="6"/>
      <c r="Y251" s="6"/>
      <c r="Z251" s="6"/>
      <c r="AD251" s="98"/>
      <c r="AE251" s="98"/>
      <c r="AF251" s="6"/>
      <c r="AG251" s="6"/>
      <c r="AH251" s="6"/>
      <c r="AI251" s="6"/>
      <c r="AJ251" s="6"/>
      <c r="AK251" s="6"/>
      <c r="AL251" s="6"/>
      <c r="AM251" s="6"/>
      <c r="AN251" s="6"/>
      <c r="AO251" s="6"/>
    </row>
    <row r="252" spans="1:41" ht="18" customHeight="1" x14ac:dyDescent="0.25">
      <c r="O252" s="32" t="s">
        <v>59</v>
      </c>
    </row>
    <row r="253" spans="1:41" ht="9.9499999999999993" customHeight="1" x14ac:dyDescent="0.25"/>
    <row r="254" spans="1:41" ht="18" customHeight="1" x14ac:dyDescent="0.25">
      <c r="O254" s="494" t="s">
        <v>78</v>
      </c>
      <c r="P254" s="495"/>
      <c r="Q254" s="495"/>
      <c r="R254" s="496"/>
      <c r="S254" s="494" t="s">
        <v>86</v>
      </c>
      <c r="T254" s="495"/>
      <c r="U254" s="495"/>
      <c r="V254" s="496"/>
      <c r="W254" s="494" t="s">
        <v>79</v>
      </c>
      <c r="X254" s="495"/>
      <c r="Y254" s="495"/>
      <c r="Z254" s="496"/>
      <c r="AA254" s="494" t="s">
        <v>80</v>
      </c>
      <c r="AB254" s="495"/>
      <c r="AC254" s="495"/>
      <c r="AD254" s="496"/>
      <c r="AE254" s="494" t="s">
        <v>77</v>
      </c>
      <c r="AF254" s="496"/>
      <c r="AG254" s="494" t="s">
        <v>81</v>
      </c>
      <c r="AH254" s="495"/>
      <c r="AI254" s="495"/>
      <c r="AJ254" s="496"/>
      <c r="AK254" s="489" t="s">
        <v>63</v>
      </c>
      <c r="AL254" s="491"/>
      <c r="AN254" s="489" t="s">
        <v>62</v>
      </c>
      <c r="AO254" s="491"/>
    </row>
    <row r="255" spans="1:41" ht="18" customHeight="1" x14ac:dyDescent="0.25">
      <c r="O255" s="494" t="s">
        <v>8</v>
      </c>
      <c r="P255" s="496"/>
      <c r="Q255" s="494" t="s">
        <v>7</v>
      </c>
      <c r="R255" s="496"/>
      <c r="S255" s="489" t="s">
        <v>8</v>
      </c>
      <c r="T255" s="491"/>
      <c r="U255" s="494" t="s">
        <v>7</v>
      </c>
      <c r="V255" s="496"/>
      <c r="W255" s="494" t="s">
        <v>8</v>
      </c>
      <c r="X255" s="496"/>
      <c r="Y255" s="489" t="s">
        <v>7</v>
      </c>
      <c r="Z255" s="491"/>
      <c r="AA255" s="494" t="s">
        <v>8</v>
      </c>
      <c r="AB255" s="496"/>
      <c r="AC255" s="494" t="s">
        <v>7</v>
      </c>
      <c r="AD255" s="496"/>
      <c r="AE255" s="199" t="s">
        <v>8</v>
      </c>
      <c r="AF255" s="199" t="s">
        <v>7</v>
      </c>
      <c r="AG255" s="494" t="s">
        <v>8</v>
      </c>
      <c r="AH255" s="496"/>
      <c r="AI255" s="494" t="s">
        <v>7</v>
      </c>
      <c r="AJ255" s="496"/>
      <c r="AK255" s="199" t="s">
        <v>7</v>
      </c>
      <c r="AL255" s="199">
        <v>24</v>
      </c>
      <c r="AN255" s="199" t="s">
        <v>7</v>
      </c>
      <c r="AO255" s="199">
        <v>32</v>
      </c>
    </row>
    <row r="256" spans="1:41" ht="18" customHeight="1" x14ac:dyDescent="0.25">
      <c r="O256" s="511">
        <v>5000</v>
      </c>
      <c r="P256" s="513"/>
      <c r="Q256" s="511">
        <v>30000</v>
      </c>
      <c r="R256" s="513"/>
      <c r="S256" s="511">
        <v>900</v>
      </c>
      <c r="T256" s="513"/>
      <c r="U256" s="514">
        <v>2900</v>
      </c>
      <c r="V256" s="515"/>
      <c r="W256" s="511">
        <v>5</v>
      </c>
      <c r="X256" s="513"/>
      <c r="Y256" s="514">
        <v>11</v>
      </c>
      <c r="Z256" s="515"/>
      <c r="AA256" s="511">
        <v>45</v>
      </c>
      <c r="AB256" s="513"/>
      <c r="AC256" s="511">
        <v>200</v>
      </c>
      <c r="AD256" s="513"/>
      <c r="AE256" s="183">
        <v>3</v>
      </c>
      <c r="AF256" s="183">
        <v>4</v>
      </c>
      <c r="AG256" s="511">
        <v>8</v>
      </c>
      <c r="AH256" s="513"/>
      <c r="AI256" s="511">
        <v>15</v>
      </c>
      <c r="AJ256" s="513"/>
      <c r="AK256" s="199" t="s">
        <v>8</v>
      </c>
      <c r="AL256" s="199">
        <v>18</v>
      </c>
      <c r="AN256" s="199" t="s">
        <v>8</v>
      </c>
      <c r="AO256" s="199">
        <v>25</v>
      </c>
    </row>
    <row r="257" spans="13:41" ht="18" customHeight="1" x14ac:dyDescent="0.25">
      <c r="O257" s="511">
        <v>3000</v>
      </c>
      <c r="P257" s="513"/>
      <c r="Q257" s="511">
        <v>20000</v>
      </c>
      <c r="R257" s="513"/>
      <c r="S257" s="511">
        <v>700</v>
      </c>
      <c r="T257" s="513"/>
      <c r="U257" s="514">
        <v>2400</v>
      </c>
      <c r="V257" s="515"/>
      <c r="W257" s="511">
        <v>3</v>
      </c>
      <c r="X257" s="513"/>
      <c r="Y257" s="514">
        <v>7</v>
      </c>
      <c r="Z257" s="515"/>
      <c r="AA257" s="511">
        <v>30</v>
      </c>
      <c r="AB257" s="513"/>
      <c r="AC257" s="511">
        <v>150</v>
      </c>
      <c r="AD257" s="513"/>
      <c r="AE257" s="183">
        <v>2</v>
      </c>
      <c r="AF257" s="183">
        <v>3</v>
      </c>
      <c r="AG257" s="511">
        <v>5</v>
      </c>
      <c r="AH257" s="513"/>
      <c r="AI257" s="511">
        <v>10</v>
      </c>
      <c r="AJ257" s="513"/>
      <c r="AK257" s="107"/>
      <c r="AL257" s="107"/>
      <c r="AN257" s="224"/>
      <c r="AO257" s="224"/>
    </row>
    <row r="258" spans="13:41" ht="18" customHeight="1" x14ac:dyDescent="0.25">
      <c r="O258" s="511">
        <v>1000</v>
      </c>
      <c r="P258" s="513"/>
      <c r="Q258" s="511">
        <v>10000</v>
      </c>
      <c r="R258" s="513"/>
      <c r="S258" s="511">
        <v>500</v>
      </c>
      <c r="T258" s="513"/>
      <c r="U258" s="514">
        <v>1900</v>
      </c>
      <c r="V258" s="515"/>
      <c r="W258" s="511">
        <v>1</v>
      </c>
      <c r="X258" s="513"/>
      <c r="Y258" s="514">
        <v>3</v>
      </c>
      <c r="Z258" s="515"/>
      <c r="AA258" s="511">
        <v>15</v>
      </c>
      <c r="AB258" s="513"/>
      <c r="AC258" s="511">
        <v>100</v>
      </c>
      <c r="AD258" s="513"/>
      <c r="AE258" s="183">
        <v>1</v>
      </c>
      <c r="AF258" s="183">
        <v>2</v>
      </c>
      <c r="AG258" s="511">
        <v>2</v>
      </c>
      <c r="AH258" s="513"/>
      <c r="AI258" s="511">
        <v>5</v>
      </c>
      <c r="AJ258" s="513"/>
      <c r="AK258" s="107"/>
      <c r="AL258" s="107"/>
    </row>
    <row r="259" spans="13:41" ht="9.9499999999999993" customHeight="1" x14ac:dyDescent="0.25">
      <c r="O259" s="223"/>
      <c r="P259" s="223"/>
      <c r="Q259" s="223"/>
      <c r="R259" s="223"/>
      <c r="S259" s="107"/>
      <c r="T259" s="107"/>
      <c r="U259" s="223"/>
      <c r="V259" s="223"/>
      <c r="W259" s="223"/>
      <c r="X259" s="223"/>
      <c r="Y259" s="107"/>
      <c r="Z259" s="107"/>
      <c r="AA259" s="223"/>
      <c r="AB259" s="223"/>
      <c r="AC259" s="223"/>
      <c r="AD259" s="223"/>
      <c r="AE259" s="107"/>
      <c r="AF259" s="107"/>
      <c r="AG259" s="107"/>
      <c r="AH259" s="107"/>
      <c r="AI259" s="107"/>
      <c r="AJ259" s="107"/>
      <c r="AK259" s="107"/>
      <c r="AL259" s="107"/>
    </row>
    <row r="260" spans="13:41" ht="18" customHeight="1" x14ac:dyDescent="0.25">
      <c r="O260" s="150" t="s">
        <v>282</v>
      </c>
      <c r="P260" s="150"/>
      <c r="Q260" s="150"/>
      <c r="R260" s="150"/>
      <c r="S260" s="150"/>
      <c r="T260" s="37"/>
      <c r="Y260" s="7"/>
      <c r="Z260" s="7"/>
      <c r="AA260" s="7"/>
      <c r="AB260" s="7"/>
      <c r="AC260" s="7"/>
      <c r="AD260" s="7"/>
      <c r="AE260" s="7"/>
      <c r="AF260" s="7"/>
      <c r="AG260" s="7"/>
      <c r="AH260" s="7"/>
      <c r="AI260" s="7"/>
      <c r="AJ260" s="7"/>
      <c r="AK260" s="7"/>
      <c r="AL260" s="7"/>
      <c r="AN260" s="557"/>
      <c r="AO260" s="557"/>
    </row>
    <row r="261" spans="13:41" ht="9.9499999999999993" customHeight="1" x14ac:dyDescent="0.25">
      <c r="M261" s="294"/>
      <c r="O261" s="150"/>
      <c r="P261" s="150"/>
      <c r="Q261" s="150"/>
      <c r="R261" s="150"/>
      <c r="S261" s="150"/>
      <c r="T261" s="37"/>
      <c r="Y261" s="7"/>
      <c r="Z261" s="7"/>
      <c r="AA261" s="7"/>
      <c r="AB261" s="7"/>
      <c r="AC261" s="7"/>
      <c r="AD261" s="7"/>
      <c r="AE261" s="7"/>
      <c r="AF261" s="7"/>
      <c r="AG261" s="7"/>
      <c r="AH261" s="7"/>
      <c r="AI261" s="7"/>
      <c r="AJ261" s="7"/>
      <c r="AK261" s="7"/>
      <c r="AL261" s="7"/>
      <c r="AN261" s="296"/>
      <c r="AO261" s="296"/>
    </row>
    <row r="262" spans="13:41" ht="18" customHeight="1" x14ac:dyDescent="0.25">
      <c r="O262" s="521" t="s">
        <v>283</v>
      </c>
      <c r="P262" s="521"/>
      <c r="Q262" s="521" t="s">
        <v>285</v>
      </c>
      <c r="R262" s="521"/>
      <c r="S262" s="521" t="s">
        <v>286</v>
      </c>
      <c r="T262" s="521"/>
      <c r="U262" s="511" t="s">
        <v>279</v>
      </c>
      <c r="V262" s="513"/>
      <c r="W262" s="489" t="s">
        <v>75</v>
      </c>
      <c r="X262" s="491"/>
      <c r="Y262" s="489" t="s">
        <v>62</v>
      </c>
      <c r="Z262" s="491"/>
      <c r="AA262" s="489" t="s">
        <v>284</v>
      </c>
      <c r="AB262" s="491"/>
      <c r="AN262" s="207"/>
      <c r="AO262" s="207"/>
    </row>
    <row r="263" spans="13:41" ht="18" customHeight="1" x14ac:dyDescent="0.25">
      <c r="O263" s="521">
        <v>200</v>
      </c>
      <c r="P263" s="521"/>
      <c r="Q263" s="521">
        <v>250</v>
      </c>
      <c r="R263" s="521"/>
      <c r="S263" s="521">
        <v>200</v>
      </c>
      <c r="T263" s="521"/>
      <c r="U263" s="511">
        <v>5</v>
      </c>
      <c r="V263" s="513"/>
      <c r="W263" s="489">
        <v>3</v>
      </c>
      <c r="X263" s="491"/>
      <c r="Y263" s="489">
        <v>10</v>
      </c>
      <c r="Z263" s="491"/>
      <c r="AA263" s="489">
        <v>2</v>
      </c>
      <c r="AB263" s="491"/>
      <c r="AN263" s="207"/>
      <c r="AO263" s="207"/>
    </row>
    <row r="264" spans="13:41" ht="18" customHeight="1" x14ac:dyDescent="0.25">
      <c r="O264" s="538"/>
      <c r="P264" s="538"/>
      <c r="Q264" s="538"/>
      <c r="R264" s="538"/>
      <c r="S264" s="150"/>
      <c r="T264" s="37"/>
      <c r="AN264" s="207"/>
      <c r="AO264" s="207"/>
    </row>
    <row r="265" spans="13:41" ht="18" customHeight="1" x14ac:dyDescent="0.25">
      <c r="O265" s="538"/>
      <c r="P265" s="538"/>
      <c r="Q265" s="538"/>
      <c r="R265" s="538"/>
      <c r="S265" s="150"/>
      <c r="T265" s="37"/>
    </row>
    <row r="266" spans="13:41" ht="18" customHeight="1" x14ac:dyDescent="0.25">
      <c r="O266" s="150"/>
      <c r="P266" s="150"/>
      <c r="Q266" s="150"/>
      <c r="R266" s="150"/>
      <c r="S266" s="150"/>
      <c r="T266" s="37"/>
    </row>
    <row r="267" spans="13:41" ht="18" customHeight="1" x14ac:dyDescent="0.25">
      <c r="O267" s="150"/>
      <c r="P267" s="150"/>
      <c r="Q267" s="150"/>
      <c r="R267" s="150"/>
      <c r="S267" s="150"/>
      <c r="T267" s="37"/>
    </row>
    <row r="268" spans="13:41" ht="18" customHeight="1" x14ac:dyDescent="0.25">
      <c r="O268" s="150"/>
      <c r="P268" s="150"/>
      <c r="Q268" s="150"/>
      <c r="R268" s="150"/>
      <c r="S268" s="150"/>
      <c r="T268" s="37"/>
    </row>
    <row r="269" spans="13:41" ht="18" customHeight="1" x14ac:dyDescent="0.25">
      <c r="O269" s="150"/>
      <c r="P269" s="150"/>
      <c r="Q269" s="150"/>
      <c r="R269" s="150"/>
      <c r="S269" s="150"/>
      <c r="T269" s="37"/>
    </row>
    <row r="270" spans="13:41" ht="18" customHeight="1" x14ac:dyDescent="0.25">
      <c r="O270" s="150"/>
      <c r="P270" s="150"/>
      <c r="Q270" s="150"/>
      <c r="R270" s="150"/>
      <c r="S270" s="150"/>
      <c r="T270" s="37"/>
    </row>
    <row r="271" spans="13:41" ht="18" customHeight="1" x14ac:dyDescent="0.25">
      <c r="O271" s="150"/>
      <c r="P271" s="150"/>
      <c r="Q271" s="150"/>
      <c r="R271" s="150"/>
      <c r="S271" s="150"/>
      <c r="T271" s="37"/>
    </row>
    <row r="272" spans="13:41" ht="18" customHeight="1" x14ac:dyDescent="0.25">
      <c r="O272" s="150"/>
      <c r="P272" s="150"/>
      <c r="Q272" s="150"/>
      <c r="R272" s="150"/>
      <c r="S272" s="150"/>
      <c r="T272" s="37"/>
    </row>
    <row r="273" spans="15:20" ht="18" customHeight="1" x14ac:dyDescent="0.25">
      <c r="O273" s="150"/>
      <c r="P273" s="150"/>
      <c r="Q273" s="150"/>
      <c r="R273" s="150"/>
      <c r="S273" s="150"/>
      <c r="T273" s="37"/>
    </row>
    <row r="274" spans="15:20" ht="18" customHeight="1" x14ac:dyDescent="0.25">
      <c r="O274" s="150"/>
      <c r="P274" s="150"/>
      <c r="Q274" s="150"/>
      <c r="R274" s="150"/>
      <c r="S274" s="150"/>
      <c r="T274" s="37"/>
    </row>
    <row r="275" spans="15:20" ht="18" customHeight="1" x14ac:dyDescent="0.25">
      <c r="O275" s="150"/>
      <c r="P275" s="150"/>
      <c r="Q275" s="150"/>
      <c r="R275" s="150"/>
      <c r="S275" s="150"/>
      <c r="T275" s="37"/>
    </row>
    <row r="276" spans="15:20" ht="18" customHeight="1" x14ac:dyDescent="0.25">
      <c r="O276" s="150"/>
      <c r="P276" s="150"/>
      <c r="Q276" s="150"/>
      <c r="R276" s="150"/>
      <c r="S276" s="150"/>
      <c r="T276" s="37"/>
    </row>
    <row r="277" spans="15:20" ht="18" customHeight="1" x14ac:dyDescent="0.25">
      <c r="O277" s="150"/>
      <c r="P277" s="150"/>
      <c r="Q277" s="150"/>
      <c r="R277" s="150"/>
      <c r="S277" s="150"/>
      <c r="T277" s="37"/>
    </row>
    <row r="278" spans="15:20" ht="18" customHeight="1" x14ac:dyDescent="0.25">
      <c r="O278" s="150"/>
      <c r="P278" s="150"/>
      <c r="Q278" s="150"/>
      <c r="R278" s="150"/>
      <c r="S278" s="150"/>
      <c r="T278" s="37"/>
    </row>
    <row r="279" spans="15:20" ht="18" customHeight="1" x14ac:dyDescent="0.25">
      <c r="O279" s="150"/>
      <c r="P279" s="150"/>
      <c r="Q279" s="150"/>
      <c r="R279" s="150"/>
      <c r="S279" s="150"/>
      <c r="T279" s="37"/>
    </row>
    <row r="280" spans="15:20" ht="18" customHeight="1" x14ac:dyDescent="0.25">
      <c r="O280" s="150"/>
      <c r="P280" s="150"/>
      <c r="Q280" s="150"/>
      <c r="R280" s="150"/>
      <c r="S280" s="150"/>
      <c r="T280" s="37"/>
    </row>
    <row r="281" spans="15:20" ht="18" customHeight="1" x14ac:dyDescent="0.25">
      <c r="O281" s="150"/>
      <c r="P281" s="150"/>
      <c r="Q281" s="150"/>
      <c r="R281" s="150"/>
      <c r="S281" s="150"/>
      <c r="T281" s="37"/>
    </row>
    <row r="282" spans="15:20" ht="18" customHeight="1" x14ac:dyDescent="0.25">
      <c r="O282" s="150"/>
      <c r="P282" s="150"/>
      <c r="Q282" s="150"/>
      <c r="R282" s="150"/>
      <c r="S282" s="150"/>
      <c r="T282" s="37"/>
    </row>
    <row r="283" spans="15:20" ht="18" customHeight="1" x14ac:dyDescent="0.25">
      <c r="O283" s="150"/>
      <c r="P283" s="150"/>
      <c r="Q283" s="150"/>
      <c r="R283" s="150"/>
      <c r="S283" s="150"/>
      <c r="T283" s="37"/>
    </row>
    <row r="284" spans="15:20" ht="18" customHeight="1" x14ac:dyDescent="0.25">
      <c r="O284" s="150"/>
      <c r="P284" s="150"/>
      <c r="Q284" s="150"/>
      <c r="R284" s="150"/>
      <c r="S284" s="150"/>
      <c r="T284" s="37"/>
    </row>
    <row r="285" spans="15:20" ht="18" customHeight="1" x14ac:dyDescent="0.25">
      <c r="O285" s="150"/>
      <c r="P285" s="150"/>
      <c r="Q285" s="150"/>
      <c r="R285" s="150"/>
      <c r="S285" s="150"/>
      <c r="T285" s="37"/>
    </row>
    <row r="286" spans="15:20" ht="18" customHeight="1" x14ac:dyDescent="0.25">
      <c r="O286" s="150"/>
      <c r="P286" s="150"/>
      <c r="Q286" s="150"/>
      <c r="R286" s="150"/>
      <c r="S286" s="150"/>
      <c r="T286" s="37"/>
    </row>
    <row r="287" spans="15:20" ht="18" customHeight="1" x14ac:dyDescent="0.25">
      <c r="O287" s="150"/>
      <c r="P287" s="150"/>
      <c r="Q287" s="150"/>
      <c r="R287" s="150"/>
      <c r="S287" s="150"/>
      <c r="T287" s="37"/>
    </row>
    <row r="288" spans="15:20" ht="18" customHeight="1" x14ac:dyDescent="0.25">
      <c r="O288" s="150"/>
      <c r="P288" s="150"/>
      <c r="Q288" s="150"/>
      <c r="R288" s="150"/>
      <c r="S288" s="150"/>
      <c r="T288" s="37"/>
    </row>
    <row r="289" spans="15:20" ht="18" customHeight="1" x14ac:dyDescent="0.25">
      <c r="O289" s="150"/>
      <c r="P289" s="150"/>
      <c r="Q289" s="150"/>
      <c r="R289" s="150"/>
      <c r="S289" s="150"/>
      <c r="T289" s="37"/>
    </row>
    <row r="290" spans="15:20" ht="18" customHeight="1" x14ac:dyDescent="0.25">
      <c r="O290" s="150"/>
      <c r="P290" s="150"/>
      <c r="Q290" s="150"/>
      <c r="R290" s="150"/>
      <c r="S290" s="150"/>
      <c r="T290" s="37"/>
    </row>
    <row r="291" spans="15:20" ht="18" customHeight="1" x14ac:dyDescent="0.25">
      <c r="O291" s="150"/>
      <c r="P291" s="150"/>
      <c r="Q291" s="150"/>
      <c r="R291" s="150"/>
      <c r="S291" s="150"/>
      <c r="T291" s="37"/>
    </row>
    <row r="292" spans="15:20" ht="18" customHeight="1" x14ac:dyDescent="0.25">
      <c r="O292" s="150"/>
      <c r="P292" s="150"/>
      <c r="Q292" s="150"/>
      <c r="R292" s="150"/>
      <c r="S292" s="150"/>
      <c r="T292" s="37"/>
    </row>
    <row r="293" spans="15:20" ht="18" customHeight="1" x14ac:dyDescent="0.25">
      <c r="O293" s="150"/>
      <c r="P293" s="150"/>
      <c r="Q293" s="150"/>
      <c r="R293" s="150"/>
      <c r="S293" s="150"/>
      <c r="T293" s="37"/>
    </row>
    <row r="294" spans="15:20" ht="18" customHeight="1" x14ac:dyDescent="0.25">
      <c r="O294" s="150"/>
      <c r="P294" s="150"/>
      <c r="Q294" s="150"/>
      <c r="R294" s="150"/>
      <c r="S294" s="150"/>
      <c r="T294" s="37"/>
    </row>
    <row r="295" spans="15:20" ht="18" customHeight="1" x14ac:dyDescent="0.25">
      <c r="O295" s="150"/>
      <c r="P295" s="150"/>
      <c r="Q295" s="150"/>
      <c r="R295" s="150"/>
      <c r="S295" s="150"/>
      <c r="T295" s="37"/>
    </row>
    <row r="296" spans="15:20" ht="18" customHeight="1" x14ac:dyDescent="0.25">
      <c r="O296" s="150"/>
      <c r="P296" s="150"/>
      <c r="Q296" s="150"/>
      <c r="R296" s="150"/>
      <c r="S296" s="150"/>
      <c r="T296" s="37"/>
    </row>
    <row r="297" spans="15:20" ht="18" customHeight="1" x14ac:dyDescent="0.25">
      <c r="O297" s="150"/>
      <c r="P297" s="150"/>
      <c r="Q297" s="150"/>
      <c r="R297" s="150"/>
      <c r="S297" s="150"/>
      <c r="T297" s="37"/>
    </row>
    <row r="298" spans="15:20" ht="18" customHeight="1" x14ac:dyDescent="0.25">
      <c r="O298" s="150"/>
      <c r="P298" s="150"/>
      <c r="Q298" s="150"/>
      <c r="R298" s="150"/>
      <c r="S298" s="150"/>
      <c r="T298" s="37"/>
    </row>
    <row r="299" spans="15:20" ht="18" customHeight="1" x14ac:dyDescent="0.25">
      <c r="O299" s="150"/>
      <c r="P299" s="150"/>
      <c r="Q299" s="150"/>
      <c r="R299" s="150"/>
      <c r="S299" s="150"/>
      <c r="T299" s="37"/>
    </row>
    <row r="300" spans="15:20" ht="18" customHeight="1" x14ac:dyDescent="0.25">
      <c r="O300" s="150"/>
      <c r="P300" s="150"/>
      <c r="Q300" s="150"/>
      <c r="R300" s="150"/>
      <c r="S300" s="150"/>
      <c r="T300" s="37"/>
    </row>
    <row r="301" spans="15:20" ht="18" customHeight="1" x14ac:dyDescent="0.25">
      <c r="O301" s="150"/>
      <c r="P301" s="150"/>
      <c r="Q301" s="150"/>
      <c r="R301" s="150"/>
      <c r="S301" s="150"/>
      <c r="T301" s="37"/>
    </row>
    <row r="302" spans="15:20" ht="18" customHeight="1" x14ac:dyDescent="0.25">
      <c r="O302" s="150"/>
      <c r="P302" s="150"/>
      <c r="Q302" s="150"/>
      <c r="R302" s="150"/>
      <c r="S302" s="150"/>
      <c r="T302" s="37"/>
    </row>
    <row r="303" spans="15:20" ht="18" customHeight="1" x14ac:dyDescent="0.25">
      <c r="O303" s="150"/>
      <c r="P303" s="150"/>
      <c r="Q303" s="150"/>
      <c r="R303" s="150"/>
      <c r="S303" s="150"/>
      <c r="T303" s="37"/>
    </row>
    <row r="304" spans="15:20" ht="18" customHeight="1" x14ac:dyDescent="0.25">
      <c r="O304" s="150"/>
      <c r="P304" s="150"/>
      <c r="Q304" s="150"/>
      <c r="R304" s="150"/>
      <c r="S304" s="150"/>
      <c r="T304" s="37"/>
    </row>
    <row r="305" spans="15:20" ht="18" customHeight="1" x14ac:dyDescent="0.25">
      <c r="O305" s="150"/>
      <c r="P305" s="150"/>
      <c r="Q305" s="150"/>
      <c r="R305" s="150"/>
      <c r="S305" s="150"/>
      <c r="T305" s="37"/>
    </row>
    <row r="306" spans="15:20" ht="18" customHeight="1" x14ac:dyDescent="0.25">
      <c r="O306" s="150"/>
      <c r="P306" s="150"/>
      <c r="Q306" s="150"/>
      <c r="R306" s="150"/>
      <c r="S306" s="150"/>
      <c r="T306" s="37"/>
    </row>
    <row r="307" spans="15:20" ht="18" customHeight="1" x14ac:dyDescent="0.25">
      <c r="O307" s="150"/>
      <c r="P307" s="150"/>
      <c r="Q307" s="150"/>
      <c r="R307" s="150"/>
      <c r="S307" s="150"/>
      <c r="T307" s="37"/>
    </row>
    <row r="308" spans="15:20" ht="18" customHeight="1" x14ac:dyDescent="0.25">
      <c r="O308" s="150"/>
      <c r="P308" s="150"/>
      <c r="Q308" s="150"/>
      <c r="R308" s="150"/>
      <c r="S308" s="150"/>
      <c r="T308" s="37"/>
    </row>
    <row r="309" spans="15:20" ht="18" customHeight="1" x14ac:dyDescent="0.25">
      <c r="O309" s="150"/>
      <c r="P309" s="150"/>
      <c r="Q309" s="150"/>
      <c r="R309" s="150"/>
      <c r="S309" s="150"/>
      <c r="T309" s="37"/>
    </row>
    <row r="310" spans="15:20" ht="18" customHeight="1" x14ac:dyDescent="0.25">
      <c r="O310" s="150"/>
      <c r="P310" s="150"/>
      <c r="Q310" s="150"/>
      <c r="R310" s="150"/>
      <c r="S310" s="150"/>
      <c r="T310" s="37"/>
    </row>
    <row r="311" spans="15:20" ht="18" customHeight="1" x14ac:dyDescent="0.25">
      <c r="O311" s="150"/>
      <c r="P311" s="150"/>
      <c r="Q311" s="150"/>
      <c r="R311" s="150"/>
      <c r="S311" s="150"/>
      <c r="T311" s="37"/>
    </row>
    <row r="312" spans="15:20" ht="18" customHeight="1" x14ac:dyDescent="0.25">
      <c r="O312" s="150"/>
      <c r="P312" s="150"/>
      <c r="Q312" s="150"/>
      <c r="R312" s="150"/>
      <c r="S312" s="150"/>
      <c r="T312" s="37"/>
    </row>
    <row r="313" spans="15:20" ht="18" customHeight="1" x14ac:dyDescent="0.25">
      <c r="O313" s="150"/>
      <c r="P313" s="150"/>
      <c r="Q313" s="150"/>
      <c r="R313" s="150"/>
      <c r="S313" s="150"/>
      <c r="T313" s="37"/>
    </row>
    <row r="314" spans="15:20" ht="18" customHeight="1" x14ac:dyDescent="0.25">
      <c r="O314" s="150"/>
      <c r="P314" s="150"/>
      <c r="Q314" s="150"/>
      <c r="R314" s="150"/>
      <c r="S314" s="150"/>
      <c r="T314" s="37"/>
    </row>
    <row r="315" spans="15:20" ht="18" customHeight="1" x14ac:dyDescent="0.25">
      <c r="O315" s="150"/>
      <c r="P315" s="150"/>
      <c r="Q315" s="150"/>
      <c r="R315" s="150"/>
      <c r="S315" s="150"/>
      <c r="T315" s="37"/>
    </row>
    <row r="316" spans="15:20" ht="18" customHeight="1" x14ac:dyDescent="0.25">
      <c r="O316" s="150"/>
      <c r="P316" s="150"/>
      <c r="Q316" s="150"/>
      <c r="R316" s="150"/>
      <c r="S316" s="150"/>
      <c r="T316" s="37"/>
    </row>
    <row r="317" spans="15:20" ht="18" customHeight="1" x14ac:dyDescent="0.25">
      <c r="O317" s="150"/>
      <c r="P317" s="150"/>
      <c r="Q317" s="150"/>
      <c r="R317" s="150"/>
      <c r="S317" s="150"/>
      <c r="T317" s="37"/>
    </row>
    <row r="318" spans="15:20" ht="18" customHeight="1" x14ac:dyDescent="0.25">
      <c r="O318" s="150"/>
      <c r="P318" s="150"/>
      <c r="Q318" s="150"/>
      <c r="R318" s="150"/>
      <c r="S318" s="150"/>
      <c r="T318" s="37"/>
    </row>
    <row r="319" spans="15:20" ht="9.9499999999999993" customHeight="1" x14ac:dyDescent="0.25">
      <c r="O319" s="150"/>
      <c r="P319" s="150"/>
      <c r="Q319" s="150"/>
      <c r="R319" s="150"/>
      <c r="S319" s="150"/>
      <c r="T319" s="37"/>
    </row>
    <row r="320" spans="15:20" ht="9.9499999999999993" customHeight="1" x14ac:dyDescent="0.25">
      <c r="O320" s="150"/>
      <c r="P320" s="150"/>
      <c r="Q320" s="150"/>
      <c r="R320" s="150"/>
      <c r="S320" s="150"/>
      <c r="T320" s="37"/>
    </row>
    <row r="321" spans="15:20" ht="9.9499999999999993" customHeight="1" x14ac:dyDescent="0.25">
      <c r="O321" s="150"/>
      <c r="P321" s="150"/>
      <c r="Q321" s="150"/>
      <c r="R321" s="150"/>
      <c r="S321" s="150"/>
      <c r="T321" s="37"/>
    </row>
    <row r="322" spans="15:20" ht="9.9499999999999993" customHeight="1" x14ac:dyDescent="0.25">
      <c r="O322" s="150"/>
      <c r="P322" s="150"/>
      <c r="Q322" s="150"/>
      <c r="R322" s="150"/>
      <c r="S322" s="150"/>
      <c r="T322" s="37"/>
    </row>
    <row r="323" spans="15:20" ht="9.9499999999999993" customHeight="1" x14ac:dyDescent="0.25">
      <c r="O323" s="150"/>
      <c r="P323" s="150"/>
      <c r="Q323" s="150"/>
      <c r="R323" s="150"/>
      <c r="S323" s="150"/>
      <c r="T323" s="37"/>
    </row>
    <row r="324" spans="15:20" ht="9.9499999999999993" customHeight="1" x14ac:dyDescent="0.25">
      <c r="O324" s="150"/>
      <c r="P324" s="150"/>
      <c r="Q324" s="150"/>
      <c r="R324" s="150"/>
      <c r="S324" s="150"/>
      <c r="T324" s="37"/>
    </row>
    <row r="325" spans="15:20" ht="9.9499999999999993" customHeight="1" x14ac:dyDescent="0.25">
      <c r="O325" s="150"/>
      <c r="P325" s="150"/>
      <c r="Q325" s="150"/>
      <c r="R325" s="150"/>
      <c r="S325" s="150"/>
      <c r="T325" s="37"/>
    </row>
    <row r="326" spans="15:20" ht="9.9499999999999993" customHeight="1" x14ac:dyDescent="0.25">
      <c r="O326" s="150"/>
      <c r="P326" s="150"/>
      <c r="Q326" s="150"/>
      <c r="R326" s="150"/>
      <c r="S326" s="150"/>
      <c r="T326" s="37"/>
    </row>
    <row r="327" spans="15:20" ht="9.9499999999999993" customHeight="1" x14ac:dyDescent="0.25">
      <c r="O327" s="150"/>
      <c r="P327" s="150"/>
      <c r="Q327" s="150"/>
      <c r="R327" s="150"/>
      <c r="S327" s="150"/>
      <c r="T327" s="37"/>
    </row>
    <row r="328" spans="15:20" ht="9.9499999999999993" customHeight="1" x14ac:dyDescent="0.25">
      <c r="O328" s="150"/>
      <c r="P328" s="150"/>
      <c r="Q328" s="150"/>
      <c r="R328" s="150"/>
      <c r="S328" s="150"/>
      <c r="T328" s="37"/>
    </row>
    <row r="329" spans="15:20" ht="9.9499999999999993" customHeight="1" x14ac:dyDescent="0.25">
      <c r="O329" s="150"/>
      <c r="P329" s="150"/>
      <c r="Q329" s="150"/>
      <c r="R329" s="150"/>
      <c r="S329" s="150"/>
      <c r="T329" s="37"/>
    </row>
    <row r="330" spans="15:20" ht="9.9499999999999993" customHeight="1" x14ac:dyDescent="0.25">
      <c r="O330" s="150"/>
      <c r="P330" s="150"/>
      <c r="Q330" s="150"/>
      <c r="R330" s="150"/>
      <c r="S330" s="150"/>
      <c r="T330" s="37"/>
    </row>
    <row r="331" spans="15:20" ht="9.9499999999999993" customHeight="1" x14ac:dyDescent="0.25">
      <c r="O331" s="150"/>
      <c r="P331" s="150"/>
      <c r="Q331" s="150"/>
      <c r="R331" s="150"/>
      <c r="S331" s="150"/>
      <c r="T331" s="37"/>
    </row>
    <row r="332" spans="15:20" ht="9.9499999999999993" customHeight="1" x14ac:dyDescent="0.25">
      <c r="O332" s="150"/>
      <c r="P332" s="150"/>
      <c r="Q332" s="150"/>
      <c r="R332" s="150"/>
      <c r="S332" s="150"/>
      <c r="T332" s="37"/>
    </row>
    <row r="333" spans="15:20" ht="9.9499999999999993" customHeight="1" x14ac:dyDescent="0.25"/>
    <row r="334" spans="15:20" ht="9.9499999999999993" customHeight="1" x14ac:dyDescent="0.25"/>
    <row r="335" spans="15:20" ht="9.9499999999999993" customHeight="1" x14ac:dyDescent="0.25"/>
    <row r="336" spans="15:20" ht="9.9499999999999993" customHeight="1" x14ac:dyDescent="0.25"/>
    <row r="337" ht="9.9499999999999993" customHeight="1" x14ac:dyDescent="0.25"/>
    <row r="338" ht="9.9499999999999993" customHeight="1" x14ac:dyDescent="0.25"/>
    <row r="339" ht="9.9499999999999993" customHeight="1" x14ac:dyDescent="0.25"/>
    <row r="340" ht="9.9499999999999993" customHeight="1" x14ac:dyDescent="0.25"/>
    <row r="341" ht="9.9499999999999993" customHeight="1" x14ac:dyDescent="0.25"/>
    <row r="342" ht="9.9499999999999993" customHeight="1" x14ac:dyDescent="0.25"/>
    <row r="343" ht="9.9499999999999993" customHeight="1" x14ac:dyDescent="0.25"/>
    <row r="344" ht="9.9499999999999993" customHeight="1" x14ac:dyDescent="0.25"/>
    <row r="345" ht="9.9499999999999993" customHeight="1" x14ac:dyDescent="0.25"/>
    <row r="346" ht="9.9499999999999993" customHeight="1" x14ac:dyDescent="0.25"/>
    <row r="347" ht="9.9499999999999993" customHeight="1" x14ac:dyDescent="0.25"/>
    <row r="348" ht="9.9499999999999993" customHeight="1" x14ac:dyDescent="0.25"/>
    <row r="349" ht="9.9499999999999993" customHeight="1" x14ac:dyDescent="0.25"/>
    <row r="350" ht="9.9499999999999993" customHeight="1" x14ac:dyDescent="0.25"/>
    <row r="351" ht="9.9499999999999993" customHeight="1" x14ac:dyDescent="0.25"/>
    <row r="352" ht="9.9499999999999993" customHeight="1" x14ac:dyDescent="0.25"/>
    <row r="353" ht="9.9499999999999993" customHeight="1" x14ac:dyDescent="0.25"/>
    <row r="354" ht="9.9499999999999993" customHeight="1" x14ac:dyDescent="0.25"/>
    <row r="355" ht="9.9499999999999993" customHeight="1" x14ac:dyDescent="0.25"/>
    <row r="356" ht="9.9499999999999993" customHeight="1" x14ac:dyDescent="0.25"/>
    <row r="357" ht="9.9499999999999993" customHeight="1" x14ac:dyDescent="0.25"/>
    <row r="358" ht="9.9499999999999993" customHeight="1" x14ac:dyDescent="0.25"/>
    <row r="359" ht="9.9499999999999993" customHeight="1" x14ac:dyDescent="0.25"/>
    <row r="360" ht="9.9499999999999993" customHeight="1" x14ac:dyDescent="0.25"/>
    <row r="361" ht="9.9499999999999993" customHeight="1" x14ac:dyDescent="0.25"/>
    <row r="362" ht="9.9499999999999993" customHeight="1" x14ac:dyDescent="0.25"/>
    <row r="363" ht="9.9499999999999993" customHeight="1" x14ac:dyDescent="0.25"/>
    <row r="364" ht="9.9499999999999993" customHeight="1" x14ac:dyDescent="0.25"/>
    <row r="365" ht="9.9499999999999993" customHeight="1" x14ac:dyDescent="0.25"/>
    <row r="366" ht="9.9499999999999993" customHeight="1" x14ac:dyDescent="0.25"/>
    <row r="367" ht="9.9499999999999993" customHeight="1" x14ac:dyDescent="0.25"/>
    <row r="368" ht="9.9499999999999993" customHeight="1" x14ac:dyDescent="0.25"/>
    <row r="369" ht="9.9499999999999993" customHeight="1" x14ac:dyDescent="0.25"/>
    <row r="370" ht="9.9499999999999993" customHeight="1" x14ac:dyDescent="0.25"/>
    <row r="371" ht="9.9499999999999993" customHeight="1" x14ac:dyDescent="0.25"/>
    <row r="372" ht="9.9499999999999993" customHeight="1" x14ac:dyDescent="0.25"/>
    <row r="373" ht="9.9499999999999993" customHeight="1" x14ac:dyDescent="0.25"/>
    <row r="374" ht="9.9499999999999993" customHeight="1" x14ac:dyDescent="0.25"/>
    <row r="375" ht="9.9499999999999993" customHeight="1" x14ac:dyDescent="0.25"/>
    <row r="376" ht="9.9499999999999993" customHeight="1" x14ac:dyDescent="0.25"/>
    <row r="377" ht="9.9499999999999993" customHeight="1" x14ac:dyDescent="0.25"/>
    <row r="378" ht="9.9499999999999993" customHeight="1" x14ac:dyDescent="0.25"/>
    <row r="379" ht="9.9499999999999993" customHeight="1" x14ac:dyDescent="0.25"/>
    <row r="380" ht="9.9499999999999993" customHeight="1" x14ac:dyDescent="0.25"/>
    <row r="381" ht="9.9499999999999993" customHeight="1" x14ac:dyDescent="0.25"/>
    <row r="382" ht="9.9499999999999993" customHeight="1" x14ac:dyDescent="0.25"/>
    <row r="383" ht="9.9499999999999993" customHeight="1" x14ac:dyDescent="0.25"/>
    <row r="384" ht="9.9499999999999993" customHeight="1" x14ac:dyDescent="0.25"/>
    <row r="385" ht="9.9499999999999993" customHeight="1" x14ac:dyDescent="0.25"/>
    <row r="386" ht="9.9499999999999993" customHeight="1" x14ac:dyDescent="0.25"/>
    <row r="387" ht="9.9499999999999993" customHeight="1" x14ac:dyDescent="0.25"/>
    <row r="388" ht="9.9499999999999993" customHeight="1" x14ac:dyDescent="0.25"/>
    <row r="389" ht="9.9499999999999993" customHeight="1" x14ac:dyDescent="0.25"/>
    <row r="390" ht="9.9499999999999993" customHeight="1" x14ac:dyDescent="0.25"/>
    <row r="391" ht="9.9499999999999993" customHeight="1" x14ac:dyDescent="0.25"/>
    <row r="392" ht="9.9499999999999993" customHeight="1" x14ac:dyDescent="0.25"/>
    <row r="393" ht="9.9499999999999993" customHeight="1" x14ac:dyDescent="0.25"/>
    <row r="394" ht="9.9499999999999993" customHeight="1" x14ac:dyDescent="0.25"/>
    <row r="395" ht="9.9499999999999993" customHeight="1" x14ac:dyDescent="0.25"/>
    <row r="396" ht="9.9499999999999993" customHeight="1" x14ac:dyDescent="0.25"/>
    <row r="397" ht="9.9499999999999993" customHeight="1" x14ac:dyDescent="0.25"/>
    <row r="398" ht="9.9499999999999993" customHeight="1" x14ac:dyDescent="0.25"/>
    <row r="399" ht="9.9499999999999993" customHeight="1" x14ac:dyDescent="0.25"/>
    <row r="400" ht="9.9499999999999993" customHeight="1" x14ac:dyDescent="0.25"/>
    <row r="401" ht="9.9499999999999993" customHeight="1" x14ac:dyDescent="0.25"/>
    <row r="402" ht="9.9499999999999993" customHeight="1" x14ac:dyDescent="0.25"/>
    <row r="403" ht="9.9499999999999993" customHeight="1" x14ac:dyDescent="0.25"/>
    <row r="404" ht="9.9499999999999993" customHeight="1" x14ac:dyDescent="0.25"/>
    <row r="405" ht="9.9499999999999993" customHeight="1" x14ac:dyDescent="0.25"/>
    <row r="406" ht="9.9499999999999993" customHeight="1" x14ac:dyDescent="0.25"/>
    <row r="407" ht="9.9499999999999993" customHeight="1" x14ac:dyDescent="0.25"/>
    <row r="408" ht="9.9499999999999993" customHeight="1" x14ac:dyDescent="0.25"/>
    <row r="409" ht="9.9499999999999993" customHeight="1" x14ac:dyDescent="0.25"/>
    <row r="410" ht="9.9499999999999993" customHeight="1" x14ac:dyDescent="0.25"/>
    <row r="411" ht="9.9499999999999993" customHeight="1" x14ac:dyDescent="0.25"/>
    <row r="412" ht="9.9499999999999993" customHeight="1" x14ac:dyDescent="0.25"/>
    <row r="413" ht="9.9499999999999993" customHeight="1" x14ac:dyDescent="0.25"/>
    <row r="414" ht="9.9499999999999993" customHeight="1" x14ac:dyDescent="0.25"/>
    <row r="415" ht="9.9499999999999993" customHeight="1" x14ac:dyDescent="0.25"/>
    <row r="416" ht="9.9499999999999993" customHeight="1" x14ac:dyDescent="0.25"/>
    <row r="417" ht="9.9499999999999993" customHeight="1" x14ac:dyDescent="0.25"/>
    <row r="418" ht="9.9499999999999993" customHeight="1" x14ac:dyDescent="0.25"/>
    <row r="419" ht="9.9499999999999993" customHeight="1" x14ac:dyDescent="0.25"/>
    <row r="420" ht="9.9499999999999993" customHeight="1" x14ac:dyDescent="0.25"/>
    <row r="421" ht="9.9499999999999993" customHeight="1" x14ac:dyDescent="0.25"/>
    <row r="422" ht="9.9499999999999993" customHeight="1" x14ac:dyDescent="0.25"/>
    <row r="423" ht="9.9499999999999993" customHeight="1" x14ac:dyDescent="0.25"/>
    <row r="424" ht="9.9499999999999993" customHeight="1" x14ac:dyDescent="0.25"/>
    <row r="425" ht="9.9499999999999993" customHeight="1" x14ac:dyDescent="0.25"/>
    <row r="426" ht="9.9499999999999993" customHeight="1" x14ac:dyDescent="0.25"/>
    <row r="427" ht="9.9499999999999993" customHeight="1" x14ac:dyDescent="0.25"/>
    <row r="428" ht="9.9499999999999993" customHeight="1" x14ac:dyDescent="0.25"/>
    <row r="429" ht="9.9499999999999993" customHeight="1" x14ac:dyDescent="0.25"/>
    <row r="430" ht="9.9499999999999993" customHeight="1" x14ac:dyDescent="0.25"/>
    <row r="431" ht="9.9499999999999993" customHeight="1" x14ac:dyDescent="0.25"/>
    <row r="432" ht="9.9499999999999993" customHeight="1" x14ac:dyDescent="0.25"/>
    <row r="433" ht="9.9499999999999993" customHeight="1" x14ac:dyDescent="0.25"/>
    <row r="434" ht="9.9499999999999993" customHeight="1" x14ac:dyDescent="0.25"/>
    <row r="435" ht="9.9499999999999993" customHeight="1" x14ac:dyDescent="0.25"/>
    <row r="436" ht="9.9499999999999993" customHeight="1" x14ac:dyDescent="0.25"/>
    <row r="437" ht="9.9499999999999993" customHeight="1" x14ac:dyDescent="0.25"/>
    <row r="438" ht="9.9499999999999993" customHeight="1" x14ac:dyDescent="0.25"/>
    <row r="439" ht="9.9499999999999993" customHeight="1" x14ac:dyDescent="0.25"/>
    <row r="440" ht="9.9499999999999993" customHeight="1" x14ac:dyDescent="0.25"/>
    <row r="441" ht="9.9499999999999993" customHeight="1" x14ac:dyDescent="0.25"/>
    <row r="442" ht="9.9499999999999993" customHeight="1" x14ac:dyDescent="0.25"/>
    <row r="443" ht="9.9499999999999993" customHeight="1" x14ac:dyDescent="0.25"/>
    <row r="444" ht="9.9499999999999993" customHeight="1" x14ac:dyDescent="0.25"/>
    <row r="445" ht="9.9499999999999993" customHeight="1" x14ac:dyDescent="0.25"/>
    <row r="446" ht="9.9499999999999993" customHeight="1" x14ac:dyDescent="0.25"/>
    <row r="447" ht="9.9499999999999993" customHeight="1" x14ac:dyDescent="0.25"/>
    <row r="448" ht="9.9499999999999993" customHeight="1" x14ac:dyDescent="0.25"/>
    <row r="449" ht="9.9499999999999993" customHeight="1" x14ac:dyDescent="0.25"/>
    <row r="450" ht="9.9499999999999993" customHeight="1" x14ac:dyDescent="0.25"/>
    <row r="451" ht="9.9499999999999993" customHeight="1" x14ac:dyDescent="0.25"/>
    <row r="452" ht="9.9499999999999993" customHeight="1" x14ac:dyDescent="0.25"/>
    <row r="453" ht="9.9499999999999993" customHeight="1" x14ac:dyDescent="0.25"/>
    <row r="454" ht="9.9499999999999993" customHeight="1" x14ac:dyDescent="0.25"/>
    <row r="455" ht="9.9499999999999993" customHeight="1" x14ac:dyDescent="0.25"/>
    <row r="456" ht="9.9499999999999993" customHeight="1" x14ac:dyDescent="0.25"/>
    <row r="457" ht="9.9499999999999993" customHeight="1" x14ac:dyDescent="0.25"/>
    <row r="458" ht="9.9499999999999993" customHeight="1" x14ac:dyDescent="0.25"/>
    <row r="459" ht="9.9499999999999993" customHeight="1" x14ac:dyDescent="0.25"/>
    <row r="460" ht="9.9499999999999993" customHeight="1" x14ac:dyDescent="0.25"/>
    <row r="461" ht="9.9499999999999993" customHeight="1" x14ac:dyDescent="0.25"/>
    <row r="462" ht="9.9499999999999993" customHeight="1" x14ac:dyDescent="0.25"/>
    <row r="463" ht="9.9499999999999993" customHeight="1" x14ac:dyDescent="0.25"/>
    <row r="464" ht="9.9499999999999993" customHeight="1" x14ac:dyDescent="0.25"/>
    <row r="465" ht="9.9499999999999993" customHeight="1" x14ac:dyDescent="0.25"/>
    <row r="466" ht="9.9499999999999993" customHeight="1" x14ac:dyDescent="0.25"/>
    <row r="467" ht="9.9499999999999993" customHeight="1" x14ac:dyDescent="0.25"/>
    <row r="468" ht="9.9499999999999993" customHeight="1" x14ac:dyDescent="0.25"/>
    <row r="469" ht="9.9499999999999993" customHeight="1" x14ac:dyDescent="0.25"/>
    <row r="470" ht="9.9499999999999993" customHeight="1" x14ac:dyDescent="0.25"/>
    <row r="471" ht="9.9499999999999993" customHeight="1" x14ac:dyDescent="0.25"/>
    <row r="472" ht="9.9499999999999993" customHeight="1" x14ac:dyDescent="0.25"/>
    <row r="473" ht="9.9499999999999993" customHeight="1" x14ac:dyDescent="0.25"/>
    <row r="474" ht="9.9499999999999993" customHeight="1" x14ac:dyDescent="0.25"/>
    <row r="475" ht="9.9499999999999993" customHeight="1" x14ac:dyDescent="0.25"/>
    <row r="476" ht="9.9499999999999993" customHeight="1" x14ac:dyDescent="0.25"/>
    <row r="477" ht="9.9499999999999993" customHeight="1" x14ac:dyDescent="0.25"/>
    <row r="478" ht="9.9499999999999993" customHeight="1" x14ac:dyDescent="0.25"/>
    <row r="479" ht="9.9499999999999993" customHeight="1" x14ac:dyDescent="0.25"/>
    <row r="480" ht="9.9499999999999993" customHeight="1" x14ac:dyDescent="0.25"/>
    <row r="481" ht="9.9499999999999993" customHeight="1" x14ac:dyDescent="0.25"/>
    <row r="482" ht="9.9499999999999993" customHeight="1" x14ac:dyDescent="0.25"/>
    <row r="483" ht="9.9499999999999993" customHeight="1" x14ac:dyDescent="0.25"/>
    <row r="484" ht="9.9499999999999993" customHeight="1" x14ac:dyDescent="0.25"/>
    <row r="485" ht="9.9499999999999993" customHeight="1" x14ac:dyDescent="0.25"/>
    <row r="486" ht="9.9499999999999993" customHeight="1" x14ac:dyDescent="0.25"/>
    <row r="487" ht="9.9499999999999993" customHeight="1" x14ac:dyDescent="0.25"/>
    <row r="488" ht="9.9499999999999993" customHeight="1" x14ac:dyDescent="0.25"/>
    <row r="489" ht="9.9499999999999993" customHeight="1" x14ac:dyDescent="0.25"/>
    <row r="490" ht="9.9499999999999993" customHeight="1" x14ac:dyDescent="0.25"/>
    <row r="491" ht="9.9499999999999993" customHeight="1" x14ac:dyDescent="0.25"/>
    <row r="492" ht="9.9499999999999993" customHeight="1" x14ac:dyDescent="0.25"/>
    <row r="493" ht="9.9499999999999993" customHeight="1" x14ac:dyDescent="0.25"/>
    <row r="494" ht="9.9499999999999993" customHeight="1" x14ac:dyDescent="0.25"/>
    <row r="495" ht="9.9499999999999993" customHeight="1" x14ac:dyDescent="0.25"/>
    <row r="496" ht="9.9499999999999993" customHeight="1" x14ac:dyDescent="0.25"/>
    <row r="497" ht="9.9499999999999993" customHeight="1" x14ac:dyDescent="0.25"/>
    <row r="498" ht="9.9499999999999993" customHeight="1" x14ac:dyDescent="0.25"/>
    <row r="499" ht="9.9499999999999993" customHeight="1" x14ac:dyDescent="0.25"/>
    <row r="500" ht="9.9499999999999993" customHeight="1" x14ac:dyDescent="0.25"/>
    <row r="501" ht="9.9499999999999993" customHeight="1" x14ac:dyDescent="0.25"/>
    <row r="502" ht="9.9499999999999993" customHeight="1" x14ac:dyDescent="0.25"/>
    <row r="503" ht="9.9499999999999993" customHeight="1" x14ac:dyDescent="0.25"/>
    <row r="504" ht="9.9499999999999993" customHeight="1" x14ac:dyDescent="0.25"/>
    <row r="505" ht="9.9499999999999993" customHeight="1" x14ac:dyDescent="0.25"/>
    <row r="506" ht="9.9499999999999993" customHeight="1" x14ac:dyDescent="0.25"/>
    <row r="507" ht="9.9499999999999993" customHeight="1" x14ac:dyDescent="0.25"/>
    <row r="508" ht="9.9499999999999993" customHeight="1" x14ac:dyDescent="0.25"/>
    <row r="509" ht="9.9499999999999993" customHeight="1" x14ac:dyDescent="0.25"/>
    <row r="510" ht="9.9499999999999993" customHeight="1" x14ac:dyDescent="0.25"/>
    <row r="511" ht="9.9499999999999993" customHeight="1" x14ac:dyDescent="0.25"/>
    <row r="512" ht="9.9499999999999993" customHeight="1" x14ac:dyDescent="0.25"/>
    <row r="513" ht="9.9499999999999993" customHeight="1" x14ac:dyDescent="0.25"/>
    <row r="514" ht="9.9499999999999993" customHeight="1" x14ac:dyDescent="0.25"/>
    <row r="515" ht="9.9499999999999993" customHeight="1" x14ac:dyDescent="0.25"/>
    <row r="516" ht="9.9499999999999993" customHeight="1" x14ac:dyDescent="0.25"/>
    <row r="517" ht="9.9499999999999993" customHeight="1" x14ac:dyDescent="0.25"/>
    <row r="518" ht="9.9499999999999993" customHeight="1" x14ac:dyDescent="0.25"/>
    <row r="519" ht="9.9499999999999993" customHeight="1" x14ac:dyDescent="0.25"/>
    <row r="520" ht="9.9499999999999993" customHeight="1" x14ac:dyDescent="0.25"/>
    <row r="521" ht="9.9499999999999993" customHeight="1" x14ac:dyDescent="0.25"/>
    <row r="522" ht="9.9499999999999993" customHeight="1" x14ac:dyDescent="0.25"/>
    <row r="523" ht="9.9499999999999993" customHeight="1" x14ac:dyDescent="0.25"/>
    <row r="524" ht="9.9499999999999993" customHeight="1" x14ac:dyDescent="0.25"/>
    <row r="525" ht="9.9499999999999993" customHeight="1" x14ac:dyDescent="0.25"/>
    <row r="526" ht="9.9499999999999993" customHeight="1" x14ac:dyDescent="0.25"/>
    <row r="527" ht="9.9499999999999993" customHeight="1" x14ac:dyDescent="0.25"/>
    <row r="528" ht="9.9499999999999993" customHeight="1" x14ac:dyDescent="0.25"/>
    <row r="529" ht="9.9499999999999993" customHeight="1" x14ac:dyDescent="0.25"/>
    <row r="530" ht="9.9499999999999993" customHeight="1" x14ac:dyDescent="0.25"/>
    <row r="531" ht="9.9499999999999993" customHeight="1" x14ac:dyDescent="0.25"/>
    <row r="532" ht="9.9499999999999993" customHeight="1" x14ac:dyDescent="0.25"/>
    <row r="533" ht="9.9499999999999993" customHeight="1" x14ac:dyDescent="0.25"/>
    <row r="534" ht="9.9499999999999993" customHeight="1" x14ac:dyDescent="0.25"/>
    <row r="535" ht="9.9499999999999993" customHeight="1" x14ac:dyDescent="0.25"/>
    <row r="536" ht="9.9499999999999993" customHeight="1" x14ac:dyDescent="0.25"/>
    <row r="537" ht="9.9499999999999993" customHeight="1" x14ac:dyDescent="0.25"/>
    <row r="538" ht="9.9499999999999993" customHeight="1" x14ac:dyDescent="0.25"/>
    <row r="539" ht="9.9499999999999993" customHeight="1" x14ac:dyDescent="0.25"/>
    <row r="540" ht="9.9499999999999993" customHeight="1" x14ac:dyDescent="0.25"/>
    <row r="541" ht="9.9499999999999993" customHeight="1" x14ac:dyDescent="0.25"/>
    <row r="542" ht="9.9499999999999993" customHeight="1" x14ac:dyDescent="0.25"/>
    <row r="543" ht="9.9499999999999993" customHeight="1" x14ac:dyDescent="0.25"/>
    <row r="544" ht="9.9499999999999993" customHeight="1" x14ac:dyDescent="0.25"/>
    <row r="545" ht="9.9499999999999993" customHeight="1" x14ac:dyDescent="0.25"/>
    <row r="546" ht="9.9499999999999993" customHeight="1" x14ac:dyDescent="0.25"/>
    <row r="547" ht="9.9499999999999993" customHeight="1" x14ac:dyDescent="0.25"/>
    <row r="548" ht="9.9499999999999993" customHeight="1" x14ac:dyDescent="0.25"/>
    <row r="549" ht="9.9499999999999993" customHeight="1" x14ac:dyDescent="0.25"/>
    <row r="550" ht="9.9499999999999993" customHeight="1" x14ac:dyDescent="0.25"/>
    <row r="551" ht="9.9499999999999993" customHeight="1" x14ac:dyDescent="0.25"/>
    <row r="552" ht="9.9499999999999993" customHeight="1" x14ac:dyDescent="0.25"/>
    <row r="553" ht="9.9499999999999993" customHeight="1" x14ac:dyDescent="0.25"/>
    <row r="554" ht="9.9499999999999993" customHeight="1" x14ac:dyDescent="0.25"/>
    <row r="555" ht="9.9499999999999993" customHeight="1" x14ac:dyDescent="0.25"/>
    <row r="556" ht="9.9499999999999993" customHeight="1" x14ac:dyDescent="0.25"/>
    <row r="557" ht="9.9499999999999993" customHeight="1" x14ac:dyDescent="0.25"/>
    <row r="558" ht="9.9499999999999993" customHeight="1" x14ac:dyDescent="0.25"/>
    <row r="559" ht="9.9499999999999993" customHeight="1" x14ac:dyDescent="0.25"/>
    <row r="560" ht="9.9499999999999993" customHeight="1" x14ac:dyDescent="0.25"/>
    <row r="561" ht="9.9499999999999993" customHeight="1" x14ac:dyDescent="0.25"/>
    <row r="562" ht="9.9499999999999993" customHeight="1" x14ac:dyDescent="0.25"/>
    <row r="563" ht="9.9499999999999993" customHeight="1" x14ac:dyDescent="0.25"/>
    <row r="564" ht="9.9499999999999993" customHeight="1" x14ac:dyDescent="0.25"/>
    <row r="565" ht="9.9499999999999993" customHeight="1" x14ac:dyDescent="0.25"/>
    <row r="566" ht="9.9499999999999993" customHeight="1" x14ac:dyDescent="0.25"/>
    <row r="567" ht="9.9499999999999993" customHeight="1" x14ac:dyDescent="0.25"/>
    <row r="568" ht="9.9499999999999993" customHeight="1" x14ac:dyDescent="0.25"/>
    <row r="569" ht="9.9499999999999993" customHeight="1" x14ac:dyDescent="0.25"/>
    <row r="570" ht="9.9499999999999993" customHeight="1" x14ac:dyDescent="0.25"/>
    <row r="571" ht="9.9499999999999993" customHeight="1" x14ac:dyDescent="0.25"/>
    <row r="572" ht="9.9499999999999993" customHeight="1" x14ac:dyDescent="0.25"/>
    <row r="573" ht="9.9499999999999993" customHeight="1" x14ac:dyDescent="0.25"/>
    <row r="574" ht="9.9499999999999993" customHeight="1" x14ac:dyDescent="0.25"/>
    <row r="575" ht="9.9499999999999993" customHeight="1" x14ac:dyDescent="0.25"/>
    <row r="576" ht="9.9499999999999993" customHeight="1" x14ac:dyDescent="0.25"/>
    <row r="577" ht="9.9499999999999993" customHeight="1" x14ac:dyDescent="0.25"/>
    <row r="578" ht="9.9499999999999993" customHeight="1" x14ac:dyDescent="0.25"/>
    <row r="579" ht="9.9499999999999993" customHeight="1" x14ac:dyDescent="0.25"/>
    <row r="580" ht="9.9499999999999993" customHeight="1" x14ac:dyDescent="0.25"/>
    <row r="581" ht="9.9499999999999993" customHeight="1" x14ac:dyDescent="0.25"/>
    <row r="582" ht="9.9499999999999993" customHeight="1" x14ac:dyDescent="0.25"/>
    <row r="583" ht="9.9499999999999993" customHeight="1" x14ac:dyDescent="0.25"/>
    <row r="584" ht="9.9499999999999993" customHeight="1" x14ac:dyDescent="0.25"/>
    <row r="585" ht="9.9499999999999993" customHeight="1" x14ac:dyDescent="0.25"/>
    <row r="586" ht="9.9499999999999993" customHeight="1" x14ac:dyDescent="0.25"/>
    <row r="587" ht="9.9499999999999993" customHeight="1" x14ac:dyDescent="0.25"/>
    <row r="588" ht="9.9499999999999993" customHeight="1" x14ac:dyDescent="0.25"/>
    <row r="589" ht="9.9499999999999993" customHeight="1" x14ac:dyDescent="0.25"/>
    <row r="590" ht="9.9499999999999993" customHeight="1" x14ac:dyDescent="0.25"/>
    <row r="591" ht="9.9499999999999993" customHeight="1" x14ac:dyDescent="0.25"/>
    <row r="592" ht="9.9499999999999993" customHeight="1" x14ac:dyDescent="0.25"/>
    <row r="593" ht="9.9499999999999993" customHeight="1" x14ac:dyDescent="0.25"/>
    <row r="594" ht="9.9499999999999993" customHeight="1" x14ac:dyDescent="0.25"/>
    <row r="595" ht="9.9499999999999993" customHeight="1" x14ac:dyDescent="0.25"/>
    <row r="596" ht="9.9499999999999993" customHeight="1" x14ac:dyDescent="0.25"/>
    <row r="597" ht="9.9499999999999993" customHeight="1" x14ac:dyDescent="0.25"/>
    <row r="598" ht="9.9499999999999993" customHeight="1" x14ac:dyDescent="0.25"/>
    <row r="599" ht="9.9499999999999993" customHeight="1" x14ac:dyDescent="0.25"/>
    <row r="600" ht="9.9499999999999993" customHeight="1" x14ac:dyDescent="0.25"/>
    <row r="601" ht="9.9499999999999993" customHeight="1" x14ac:dyDescent="0.25"/>
    <row r="602" ht="9.9499999999999993" customHeight="1" x14ac:dyDescent="0.25"/>
    <row r="603" ht="9.9499999999999993" customHeight="1" x14ac:dyDescent="0.25"/>
    <row r="604" ht="9.9499999999999993" customHeight="1" x14ac:dyDescent="0.25"/>
    <row r="605" ht="9.9499999999999993" customHeight="1" x14ac:dyDescent="0.25"/>
    <row r="606" ht="9.9499999999999993" customHeight="1" x14ac:dyDescent="0.25"/>
    <row r="607" ht="9.9499999999999993" customHeight="1" x14ac:dyDescent="0.25"/>
    <row r="608" ht="9.9499999999999993" customHeight="1" x14ac:dyDescent="0.25"/>
    <row r="609" ht="9.9499999999999993" customHeight="1" x14ac:dyDescent="0.25"/>
    <row r="610" ht="9.9499999999999993" customHeight="1" x14ac:dyDescent="0.25"/>
    <row r="611" ht="9.9499999999999993" customHeight="1" x14ac:dyDescent="0.25"/>
    <row r="612" ht="9.9499999999999993" customHeight="1" x14ac:dyDescent="0.25"/>
    <row r="613" ht="9.9499999999999993" customHeight="1" x14ac:dyDescent="0.25"/>
    <row r="614" ht="9.9499999999999993" customHeight="1" x14ac:dyDescent="0.25"/>
    <row r="615" ht="9.9499999999999993" customHeight="1" x14ac:dyDescent="0.25"/>
    <row r="616" ht="9.9499999999999993" customHeight="1" x14ac:dyDescent="0.25"/>
    <row r="617" ht="9.9499999999999993" customHeight="1" x14ac:dyDescent="0.25"/>
    <row r="618" ht="9.9499999999999993" customHeight="1" x14ac:dyDescent="0.25"/>
    <row r="619" ht="9.9499999999999993" customHeight="1" x14ac:dyDescent="0.25"/>
    <row r="620" ht="9.9499999999999993" customHeight="1" x14ac:dyDescent="0.25"/>
    <row r="621" ht="9.9499999999999993" customHeight="1" x14ac:dyDescent="0.25"/>
    <row r="622" ht="9.9499999999999993" customHeight="1" x14ac:dyDescent="0.25"/>
    <row r="623" ht="9.9499999999999993" customHeight="1" x14ac:dyDescent="0.25"/>
    <row r="624" ht="9.9499999999999993" customHeight="1" x14ac:dyDescent="0.25"/>
    <row r="625" ht="9.9499999999999993" customHeight="1" x14ac:dyDescent="0.25"/>
    <row r="626" ht="9.9499999999999993" customHeight="1" x14ac:dyDescent="0.25"/>
    <row r="627" ht="9.9499999999999993" customHeight="1" x14ac:dyDescent="0.25"/>
    <row r="628" ht="9.9499999999999993" customHeight="1" x14ac:dyDescent="0.25"/>
    <row r="629" ht="9.9499999999999993" customHeight="1" x14ac:dyDescent="0.25"/>
    <row r="630" ht="9.9499999999999993" customHeight="1" x14ac:dyDescent="0.25"/>
    <row r="631" ht="9.9499999999999993" customHeight="1" x14ac:dyDescent="0.25"/>
    <row r="632" ht="9.9499999999999993" customHeight="1" x14ac:dyDescent="0.25"/>
    <row r="633" ht="9.9499999999999993" customHeight="1" x14ac:dyDescent="0.25"/>
    <row r="634" ht="9.9499999999999993" customHeight="1" x14ac:dyDescent="0.25"/>
    <row r="635" ht="9.9499999999999993" customHeight="1" x14ac:dyDescent="0.25"/>
    <row r="636" ht="9.9499999999999993" customHeight="1" x14ac:dyDescent="0.25"/>
    <row r="637" ht="9.9499999999999993" customHeight="1" x14ac:dyDescent="0.25"/>
    <row r="638" ht="9.9499999999999993" customHeight="1" x14ac:dyDescent="0.25"/>
    <row r="639" ht="9.9499999999999993" customHeight="1" x14ac:dyDescent="0.25"/>
    <row r="640" ht="9.9499999999999993" customHeight="1" x14ac:dyDescent="0.25"/>
    <row r="641" ht="9.9499999999999993" customHeight="1" x14ac:dyDescent="0.25"/>
    <row r="642" ht="9.9499999999999993" customHeight="1" x14ac:dyDescent="0.25"/>
    <row r="643" ht="9.9499999999999993" customHeight="1" x14ac:dyDescent="0.25"/>
    <row r="644" ht="9.9499999999999993" customHeight="1" x14ac:dyDescent="0.25"/>
    <row r="645" ht="9.9499999999999993" customHeight="1" x14ac:dyDescent="0.25"/>
    <row r="646" ht="9.9499999999999993" customHeight="1" x14ac:dyDescent="0.25"/>
    <row r="647" ht="9.9499999999999993" customHeight="1" x14ac:dyDescent="0.25"/>
    <row r="648" ht="9.9499999999999993" customHeight="1" x14ac:dyDescent="0.25"/>
    <row r="649" ht="9.9499999999999993" customHeight="1" x14ac:dyDescent="0.25"/>
    <row r="650" ht="9.9499999999999993" customHeight="1" x14ac:dyDescent="0.25"/>
    <row r="651" ht="9.9499999999999993" customHeight="1" x14ac:dyDescent="0.25"/>
    <row r="652" ht="9.9499999999999993" customHeight="1" x14ac:dyDescent="0.25"/>
    <row r="653" ht="9.9499999999999993" customHeight="1" x14ac:dyDescent="0.25"/>
    <row r="654" ht="9.9499999999999993" customHeight="1" x14ac:dyDescent="0.25"/>
    <row r="655" ht="9.9499999999999993" customHeight="1" x14ac:dyDescent="0.25"/>
    <row r="656" ht="9.9499999999999993" customHeight="1" x14ac:dyDescent="0.25"/>
    <row r="657" ht="9.9499999999999993" customHeight="1" x14ac:dyDescent="0.25"/>
    <row r="658" ht="9.9499999999999993" customHeight="1" x14ac:dyDescent="0.25"/>
    <row r="659" ht="9.9499999999999993" customHeight="1" x14ac:dyDescent="0.25"/>
    <row r="660" ht="9.9499999999999993" customHeight="1" x14ac:dyDescent="0.25"/>
    <row r="661" ht="9.9499999999999993" customHeight="1" x14ac:dyDescent="0.25"/>
    <row r="662" ht="9.9499999999999993" customHeight="1" x14ac:dyDescent="0.25"/>
    <row r="663" ht="9.9499999999999993" customHeight="1" x14ac:dyDescent="0.25"/>
    <row r="664" ht="9.9499999999999993" customHeight="1" x14ac:dyDescent="0.25"/>
    <row r="665" ht="9.9499999999999993" customHeight="1" x14ac:dyDescent="0.25"/>
    <row r="666" ht="9.9499999999999993" customHeight="1" x14ac:dyDescent="0.25"/>
    <row r="667" ht="9.9499999999999993" customHeight="1" x14ac:dyDescent="0.25"/>
    <row r="668" ht="9.9499999999999993" customHeight="1" x14ac:dyDescent="0.25"/>
    <row r="669" ht="9.9499999999999993" customHeight="1" x14ac:dyDescent="0.25"/>
    <row r="670" ht="9.9499999999999993" customHeight="1" x14ac:dyDescent="0.25"/>
    <row r="671" ht="9.9499999999999993" customHeight="1" x14ac:dyDescent="0.25"/>
    <row r="672" ht="9.9499999999999993" customHeight="1" x14ac:dyDescent="0.25"/>
    <row r="673" ht="9.9499999999999993" customHeight="1" x14ac:dyDescent="0.25"/>
    <row r="674" ht="9.9499999999999993" customHeight="1" x14ac:dyDescent="0.25"/>
    <row r="675" ht="9.9499999999999993" customHeight="1" x14ac:dyDescent="0.25"/>
    <row r="676" ht="9.9499999999999993" customHeight="1" x14ac:dyDescent="0.25"/>
    <row r="677" ht="9.9499999999999993" customHeight="1" x14ac:dyDescent="0.25"/>
    <row r="678" ht="9.9499999999999993" customHeight="1" x14ac:dyDescent="0.25"/>
    <row r="679" ht="9.9499999999999993" customHeight="1" x14ac:dyDescent="0.25"/>
    <row r="680" ht="9.9499999999999993" customHeight="1" x14ac:dyDescent="0.25"/>
    <row r="681" ht="9.9499999999999993" customHeight="1" x14ac:dyDescent="0.25"/>
    <row r="682" ht="9.9499999999999993" customHeight="1" x14ac:dyDescent="0.25"/>
    <row r="683" ht="9.9499999999999993" customHeight="1" x14ac:dyDescent="0.25"/>
    <row r="684" ht="9.9499999999999993" customHeight="1" x14ac:dyDescent="0.25"/>
    <row r="685" ht="9.9499999999999993" customHeight="1" x14ac:dyDescent="0.25"/>
    <row r="686" ht="9.9499999999999993" customHeight="1" x14ac:dyDescent="0.25"/>
    <row r="687" ht="9.9499999999999993" customHeight="1" x14ac:dyDescent="0.25"/>
    <row r="688" ht="9.9499999999999993" customHeight="1" x14ac:dyDescent="0.25"/>
    <row r="689" ht="9.9499999999999993" customHeight="1" x14ac:dyDescent="0.25"/>
    <row r="690" ht="9.9499999999999993" customHeight="1" x14ac:dyDescent="0.25"/>
    <row r="691" ht="9.9499999999999993" customHeight="1" x14ac:dyDescent="0.25"/>
    <row r="692" ht="9.9499999999999993" customHeight="1" x14ac:dyDescent="0.25"/>
    <row r="693" ht="9.9499999999999993" customHeight="1" x14ac:dyDescent="0.25"/>
    <row r="694" ht="9.9499999999999993" customHeight="1" x14ac:dyDescent="0.25"/>
    <row r="695" ht="9.9499999999999993" customHeight="1" x14ac:dyDescent="0.25"/>
    <row r="696" ht="9.9499999999999993" customHeight="1" x14ac:dyDescent="0.25"/>
    <row r="697" ht="9.9499999999999993" customHeight="1" x14ac:dyDescent="0.25"/>
    <row r="698" ht="9.9499999999999993" customHeight="1" x14ac:dyDescent="0.25"/>
    <row r="699" ht="9.9499999999999993" customHeight="1" x14ac:dyDescent="0.25"/>
    <row r="700" ht="9.9499999999999993" customHeight="1" x14ac:dyDescent="0.25"/>
    <row r="701" ht="9.9499999999999993" customHeight="1" x14ac:dyDescent="0.25"/>
    <row r="702" ht="9.9499999999999993" customHeight="1" x14ac:dyDescent="0.25"/>
    <row r="703" ht="9.9499999999999993" customHeight="1" x14ac:dyDescent="0.25"/>
    <row r="704" ht="9.9499999999999993" customHeight="1" x14ac:dyDescent="0.25"/>
    <row r="705" ht="9.9499999999999993" customHeight="1" x14ac:dyDescent="0.25"/>
    <row r="706" ht="9.9499999999999993" customHeight="1" x14ac:dyDescent="0.25"/>
    <row r="707" ht="9.9499999999999993" customHeight="1" x14ac:dyDescent="0.25"/>
    <row r="708" ht="9.9499999999999993" customHeight="1" x14ac:dyDescent="0.25"/>
    <row r="709" ht="9.9499999999999993" customHeight="1" x14ac:dyDescent="0.25"/>
    <row r="710" ht="9.9499999999999993" customHeight="1" x14ac:dyDescent="0.25"/>
    <row r="711" ht="9.9499999999999993" customHeight="1" x14ac:dyDescent="0.25"/>
    <row r="712" ht="9.9499999999999993" customHeight="1" x14ac:dyDescent="0.25"/>
    <row r="713" ht="9.9499999999999993" customHeight="1" x14ac:dyDescent="0.25"/>
    <row r="714" ht="9.9499999999999993" customHeight="1" x14ac:dyDescent="0.25"/>
    <row r="715" ht="9.9499999999999993" customHeight="1" x14ac:dyDescent="0.25"/>
    <row r="716" ht="9.9499999999999993" customHeight="1" x14ac:dyDescent="0.25"/>
    <row r="717" ht="9.9499999999999993" customHeight="1" x14ac:dyDescent="0.25"/>
    <row r="718" ht="9.9499999999999993" customHeight="1" x14ac:dyDescent="0.25"/>
    <row r="719" ht="9.9499999999999993" customHeight="1" x14ac:dyDescent="0.25"/>
    <row r="720" ht="9.9499999999999993" customHeight="1" x14ac:dyDescent="0.25"/>
    <row r="721" ht="9.9499999999999993" customHeight="1" x14ac:dyDescent="0.25"/>
    <row r="722" ht="9.9499999999999993" customHeight="1" x14ac:dyDescent="0.25"/>
    <row r="723" ht="9.9499999999999993" customHeight="1" x14ac:dyDescent="0.25"/>
    <row r="724" ht="9.9499999999999993" customHeight="1" x14ac:dyDescent="0.25"/>
    <row r="725" ht="9.9499999999999993" customHeight="1" x14ac:dyDescent="0.25"/>
    <row r="726" ht="9.9499999999999993" customHeight="1" x14ac:dyDescent="0.25"/>
    <row r="727" ht="9.9499999999999993" customHeight="1" x14ac:dyDescent="0.25"/>
    <row r="728" ht="9.9499999999999993" customHeight="1" x14ac:dyDescent="0.25"/>
    <row r="729" ht="9.9499999999999993" customHeight="1" x14ac:dyDescent="0.25"/>
    <row r="730" ht="9.9499999999999993" customHeight="1" x14ac:dyDescent="0.25"/>
    <row r="731" ht="9.9499999999999993" customHeight="1" x14ac:dyDescent="0.25"/>
    <row r="732" ht="9.9499999999999993" customHeight="1" x14ac:dyDescent="0.25"/>
    <row r="733" ht="9.9499999999999993" customHeight="1" x14ac:dyDescent="0.25"/>
    <row r="734" ht="9.9499999999999993" customHeight="1" x14ac:dyDescent="0.25"/>
    <row r="735" ht="9.9499999999999993" customHeight="1" x14ac:dyDescent="0.25"/>
    <row r="736" ht="9.9499999999999993" customHeight="1" x14ac:dyDescent="0.25"/>
    <row r="737" ht="9.9499999999999993" customHeight="1" x14ac:dyDescent="0.25"/>
    <row r="738" ht="9.9499999999999993" customHeight="1" x14ac:dyDescent="0.25"/>
    <row r="739" ht="9.9499999999999993" customHeight="1" x14ac:dyDescent="0.25"/>
    <row r="740" ht="9.9499999999999993" customHeight="1" x14ac:dyDescent="0.25"/>
    <row r="741" ht="9.9499999999999993" customHeight="1" x14ac:dyDescent="0.25"/>
    <row r="742" ht="9.9499999999999993" customHeight="1" x14ac:dyDescent="0.25"/>
    <row r="743" ht="9.9499999999999993" customHeight="1" x14ac:dyDescent="0.25"/>
    <row r="744" ht="9.9499999999999993" customHeight="1" x14ac:dyDescent="0.25"/>
    <row r="745" ht="9.9499999999999993" customHeight="1" x14ac:dyDescent="0.25"/>
    <row r="746" ht="9.9499999999999993" customHeight="1" x14ac:dyDescent="0.25"/>
    <row r="747" ht="9.9499999999999993" customHeight="1" x14ac:dyDescent="0.25"/>
    <row r="748" ht="9.9499999999999993" customHeight="1" x14ac:dyDescent="0.25"/>
    <row r="749" ht="9.9499999999999993" customHeight="1" x14ac:dyDescent="0.25"/>
    <row r="750" ht="9.9499999999999993" customHeight="1" x14ac:dyDescent="0.25"/>
    <row r="751" ht="9.9499999999999993" customHeight="1" x14ac:dyDescent="0.25"/>
    <row r="752" ht="9.9499999999999993" customHeight="1" x14ac:dyDescent="0.25"/>
    <row r="753" ht="9.9499999999999993" customHeight="1" x14ac:dyDescent="0.25"/>
    <row r="754" ht="9.9499999999999993" customHeight="1" x14ac:dyDescent="0.25"/>
    <row r="755" ht="9.9499999999999993" customHeight="1" x14ac:dyDescent="0.25"/>
    <row r="756" ht="9.9499999999999993" customHeight="1" x14ac:dyDescent="0.25"/>
    <row r="757" ht="9.9499999999999993" customHeight="1" x14ac:dyDescent="0.25"/>
    <row r="758" ht="9.9499999999999993" customHeight="1" x14ac:dyDescent="0.25"/>
    <row r="759" ht="9.9499999999999993" customHeight="1" x14ac:dyDescent="0.25"/>
    <row r="760" ht="9.9499999999999993" customHeight="1" x14ac:dyDescent="0.25"/>
    <row r="761" ht="9.9499999999999993" customHeight="1" x14ac:dyDescent="0.25"/>
    <row r="762" ht="9.9499999999999993" customHeight="1" x14ac:dyDescent="0.25"/>
    <row r="763" ht="9.9499999999999993" customHeight="1" x14ac:dyDescent="0.25"/>
    <row r="764" ht="9.9499999999999993" customHeight="1" x14ac:dyDescent="0.25"/>
    <row r="765" ht="9.9499999999999993" customHeight="1" x14ac:dyDescent="0.25"/>
    <row r="766" ht="9.9499999999999993" customHeight="1" x14ac:dyDescent="0.25"/>
    <row r="767" ht="9.9499999999999993" customHeight="1" x14ac:dyDescent="0.25"/>
    <row r="768" ht="9.9499999999999993" customHeight="1" x14ac:dyDescent="0.25"/>
    <row r="769" ht="9.9499999999999993" customHeight="1" x14ac:dyDescent="0.25"/>
    <row r="770" ht="9.9499999999999993" customHeight="1" x14ac:dyDescent="0.25"/>
    <row r="771" ht="9.9499999999999993" customHeight="1" x14ac:dyDescent="0.25"/>
    <row r="772" ht="9.9499999999999993" customHeight="1" x14ac:dyDescent="0.25"/>
    <row r="773" ht="9.9499999999999993" customHeight="1" x14ac:dyDescent="0.25"/>
    <row r="774" ht="9.9499999999999993" customHeight="1" x14ac:dyDescent="0.25"/>
    <row r="775" ht="9.9499999999999993" customHeight="1" x14ac:dyDescent="0.25"/>
    <row r="776" ht="9.9499999999999993" customHeight="1" x14ac:dyDescent="0.25"/>
    <row r="777" ht="9.9499999999999993" customHeight="1" x14ac:dyDescent="0.25"/>
    <row r="778" ht="9.9499999999999993" customHeight="1" x14ac:dyDescent="0.25"/>
    <row r="779" ht="9.9499999999999993" customHeight="1" x14ac:dyDescent="0.25"/>
    <row r="780" ht="9.9499999999999993" customHeight="1" x14ac:dyDescent="0.25"/>
    <row r="781" ht="9.9499999999999993" customHeight="1" x14ac:dyDescent="0.25"/>
    <row r="782" ht="9.9499999999999993" customHeight="1" x14ac:dyDescent="0.25"/>
    <row r="783" ht="9.9499999999999993" customHeight="1" x14ac:dyDescent="0.25"/>
    <row r="784" ht="9.9499999999999993" customHeight="1" x14ac:dyDescent="0.25"/>
    <row r="785" ht="9.9499999999999993" customHeight="1" x14ac:dyDescent="0.25"/>
    <row r="786" ht="9.9499999999999993" customHeight="1" x14ac:dyDescent="0.25"/>
    <row r="787" ht="9.9499999999999993" customHeight="1" x14ac:dyDescent="0.25"/>
    <row r="788" ht="9.9499999999999993" customHeight="1" x14ac:dyDescent="0.25"/>
    <row r="789" ht="9.9499999999999993" customHeight="1" x14ac:dyDescent="0.25"/>
    <row r="790" ht="9.9499999999999993" customHeight="1" x14ac:dyDescent="0.25"/>
    <row r="791" ht="9.9499999999999993" customHeight="1" x14ac:dyDescent="0.25"/>
    <row r="792" ht="9.9499999999999993" customHeight="1" x14ac:dyDescent="0.25"/>
    <row r="793" ht="9.9499999999999993" customHeight="1" x14ac:dyDescent="0.25"/>
    <row r="794" ht="9.9499999999999993" customHeight="1" x14ac:dyDescent="0.25"/>
    <row r="795" ht="9.9499999999999993" customHeight="1" x14ac:dyDescent="0.25"/>
    <row r="796" ht="9.9499999999999993" customHeight="1" x14ac:dyDescent="0.25"/>
    <row r="797" ht="9.9499999999999993" customHeight="1" x14ac:dyDescent="0.25"/>
    <row r="798" ht="9.9499999999999993" customHeight="1" x14ac:dyDescent="0.25"/>
    <row r="799" ht="9.9499999999999993" customHeight="1" x14ac:dyDescent="0.25"/>
    <row r="800" ht="9.9499999999999993" customHeight="1" x14ac:dyDescent="0.25"/>
    <row r="801" ht="9.9499999999999993" customHeight="1" x14ac:dyDescent="0.25"/>
    <row r="802" ht="9.9499999999999993" customHeight="1" x14ac:dyDescent="0.25"/>
    <row r="803" ht="9.9499999999999993" customHeight="1" x14ac:dyDescent="0.25"/>
    <row r="804" ht="9.9499999999999993" customHeight="1" x14ac:dyDescent="0.25"/>
    <row r="805" ht="9.9499999999999993" customHeight="1" x14ac:dyDescent="0.25"/>
    <row r="806" ht="9.9499999999999993" customHeight="1" x14ac:dyDescent="0.25"/>
    <row r="807" ht="9.9499999999999993" customHeight="1" x14ac:dyDescent="0.25"/>
    <row r="808" ht="9.9499999999999993" customHeight="1" x14ac:dyDescent="0.25"/>
    <row r="809" ht="9.9499999999999993" customHeight="1" x14ac:dyDescent="0.25"/>
    <row r="810" ht="9.9499999999999993" customHeight="1" x14ac:dyDescent="0.25"/>
    <row r="811" ht="9.9499999999999993" customHeight="1" x14ac:dyDescent="0.25"/>
    <row r="812" ht="9.9499999999999993" customHeight="1" x14ac:dyDescent="0.25"/>
    <row r="813" ht="9.9499999999999993" customHeight="1" x14ac:dyDescent="0.25"/>
    <row r="814" ht="9.9499999999999993" customHeight="1" x14ac:dyDescent="0.25"/>
    <row r="815" ht="9.9499999999999993" customHeight="1" x14ac:dyDescent="0.25"/>
    <row r="816" ht="9.9499999999999993" customHeight="1" x14ac:dyDescent="0.25"/>
    <row r="817" ht="9.9499999999999993" customHeight="1" x14ac:dyDescent="0.25"/>
    <row r="818" ht="9.9499999999999993" customHeight="1" x14ac:dyDescent="0.25"/>
    <row r="819" ht="9.9499999999999993" customHeight="1" x14ac:dyDescent="0.25"/>
    <row r="820" ht="9.9499999999999993" customHeight="1" x14ac:dyDescent="0.25"/>
    <row r="821" ht="9.9499999999999993" customHeight="1" x14ac:dyDescent="0.25"/>
    <row r="822" ht="9.9499999999999993" customHeight="1" x14ac:dyDescent="0.25"/>
    <row r="823" ht="9.9499999999999993" customHeight="1" x14ac:dyDescent="0.25"/>
    <row r="824" ht="9.9499999999999993" customHeight="1" x14ac:dyDescent="0.25"/>
    <row r="825" ht="9.9499999999999993" customHeight="1" x14ac:dyDescent="0.25"/>
    <row r="826" ht="9.9499999999999993" customHeight="1" x14ac:dyDescent="0.25"/>
    <row r="827" ht="9.9499999999999993" customHeight="1" x14ac:dyDescent="0.25"/>
    <row r="828" ht="9.9499999999999993" customHeight="1" x14ac:dyDescent="0.25"/>
    <row r="829" ht="9.9499999999999993" customHeight="1" x14ac:dyDescent="0.25"/>
    <row r="830" ht="9.9499999999999993" customHeight="1" x14ac:dyDescent="0.25"/>
    <row r="831" ht="9.9499999999999993" customHeight="1" x14ac:dyDescent="0.25"/>
    <row r="832" ht="9.9499999999999993" customHeight="1" x14ac:dyDescent="0.25"/>
    <row r="833" ht="9.9499999999999993" customHeight="1" x14ac:dyDescent="0.25"/>
    <row r="834" ht="9.9499999999999993" customHeight="1" x14ac:dyDescent="0.25"/>
    <row r="835" ht="9.9499999999999993" customHeight="1" x14ac:dyDescent="0.25"/>
    <row r="836" ht="9.9499999999999993" customHeight="1" x14ac:dyDescent="0.25"/>
    <row r="837" ht="9.9499999999999993" customHeight="1" x14ac:dyDescent="0.25"/>
    <row r="838" ht="9.9499999999999993" customHeight="1" x14ac:dyDescent="0.25"/>
    <row r="839" ht="9.9499999999999993" customHeight="1" x14ac:dyDescent="0.25"/>
    <row r="840" ht="9.9499999999999993" customHeight="1" x14ac:dyDescent="0.25"/>
    <row r="841" ht="9.9499999999999993" customHeight="1" x14ac:dyDescent="0.25"/>
    <row r="842" ht="9.9499999999999993" customHeight="1" x14ac:dyDescent="0.25"/>
    <row r="843" ht="9.9499999999999993" customHeight="1" x14ac:dyDescent="0.25"/>
    <row r="844" ht="9.9499999999999993" customHeight="1" x14ac:dyDescent="0.25"/>
    <row r="845" ht="9.9499999999999993" customHeight="1" x14ac:dyDescent="0.25"/>
    <row r="846" ht="9.9499999999999993" customHeight="1" x14ac:dyDescent="0.25"/>
    <row r="847" ht="9.9499999999999993" customHeight="1" x14ac:dyDescent="0.25"/>
    <row r="848" ht="9.9499999999999993" customHeight="1" x14ac:dyDescent="0.25"/>
    <row r="849" ht="9.9499999999999993" customHeight="1" x14ac:dyDescent="0.25"/>
    <row r="850" ht="9.9499999999999993" customHeight="1" x14ac:dyDescent="0.25"/>
    <row r="851" ht="9.9499999999999993" customHeight="1" x14ac:dyDescent="0.25"/>
    <row r="852" ht="9.9499999999999993" customHeight="1" x14ac:dyDescent="0.25"/>
    <row r="853" ht="9.9499999999999993" customHeight="1" x14ac:dyDescent="0.25"/>
    <row r="854" ht="9.9499999999999993" customHeight="1" x14ac:dyDescent="0.25"/>
    <row r="855" ht="9.9499999999999993" customHeight="1" x14ac:dyDescent="0.25"/>
    <row r="856" ht="9.9499999999999993" customHeight="1" x14ac:dyDescent="0.25"/>
    <row r="857" ht="9.9499999999999993" customHeight="1" x14ac:dyDescent="0.25"/>
    <row r="858" ht="9.9499999999999993" customHeight="1" x14ac:dyDescent="0.25"/>
    <row r="859" ht="9.9499999999999993" customHeight="1" x14ac:dyDescent="0.25"/>
    <row r="860" ht="9.9499999999999993" customHeight="1" x14ac:dyDescent="0.25"/>
    <row r="861" ht="9.9499999999999993" customHeight="1" x14ac:dyDescent="0.25"/>
    <row r="862" ht="9.9499999999999993" customHeight="1" x14ac:dyDescent="0.25"/>
    <row r="863" ht="9.9499999999999993" customHeight="1" x14ac:dyDescent="0.25"/>
    <row r="864" ht="9.9499999999999993" customHeight="1" x14ac:dyDescent="0.25"/>
    <row r="865" ht="9.9499999999999993" customHeight="1" x14ac:dyDescent="0.25"/>
    <row r="866" ht="9.9499999999999993" customHeight="1" x14ac:dyDescent="0.25"/>
    <row r="867" ht="9.9499999999999993" customHeight="1" x14ac:dyDescent="0.25"/>
    <row r="868" ht="9.9499999999999993" customHeight="1" x14ac:dyDescent="0.25"/>
    <row r="869" ht="9.9499999999999993" customHeight="1" x14ac:dyDescent="0.25"/>
    <row r="870" ht="9.9499999999999993" customHeight="1" x14ac:dyDescent="0.25"/>
    <row r="871" ht="9.9499999999999993" customHeight="1" x14ac:dyDescent="0.25"/>
    <row r="872" ht="9.9499999999999993" customHeight="1" x14ac:dyDescent="0.25"/>
    <row r="873" ht="9.9499999999999993" customHeight="1" x14ac:dyDescent="0.25"/>
    <row r="874" ht="9.9499999999999993" customHeight="1" x14ac:dyDescent="0.25"/>
    <row r="875" ht="9.9499999999999993" customHeight="1" x14ac:dyDescent="0.25"/>
    <row r="876" ht="9.9499999999999993" customHeight="1" x14ac:dyDescent="0.25"/>
    <row r="877" ht="9.9499999999999993" customHeight="1" x14ac:dyDescent="0.25"/>
    <row r="878" ht="9.9499999999999993" customHeight="1" x14ac:dyDescent="0.25"/>
    <row r="879" ht="9.9499999999999993" customHeight="1" x14ac:dyDescent="0.25"/>
    <row r="880" ht="9.9499999999999993" customHeight="1" x14ac:dyDescent="0.25"/>
    <row r="881" ht="9.9499999999999993" customHeight="1" x14ac:dyDescent="0.25"/>
    <row r="882" ht="9.9499999999999993" customHeight="1" x14ac:dyDescent="0.25"/>
    <row r="883" ht="9.9499999999999993" customHeight="1" x14ac:dyDescent="0.25"/>
    <row r="884" ht="9.9499999999999993" customHeight="1" x14ac:dyDescent="0.25"/>
    <row r="885" ht="9.9499999999999993" customHeight="1" x14ac:dyDescent="0.25"/>
    <row r="886" ht="9.9499999999999993" customHeight="1" x14ac:dyDescent="0.25"/>
    <row r="887" ht="9.9499999999999993" customHeight="1" x14ac:dyDescent="0.25"/>
    <row r="888" ht="9.9499999999999993" customHeight="1" x14ac:dyDescent="0.25"/>
    <row r="889" ht="9.9499999999999993" customHeight="1" x14ac:dyDescent="0.25"/>
    <row r="890" ht="9.9499999999999993" customHeight="1" x14ac:dyDescent="0.25"/>
    <row r="891" ht="9.9499999999999993" customHeight="1" x14ac:dyDescent="0.25"/>
    <row r="892" ht="9.9499999999999993" customHeight="1" x14ac:dyDescent="0.25"/>
    <row r="893" ht="9.9499999999999993" customHeight="1" x14ac:dyDescent="0.25"/>
    <row r="894" ht="9.9499999999999993" customHeight="1" x14ac:dyDescent="0.25"/>
  </sheetData>
  <sheetProtection algorithmName="SHA-512" hashValue="lecjtS3UrdWOg9cKM9olgwCyqyB/26ncI6EFF82QIeKtHiIiMvv7WTjIIPdebCC25J5MK7VKBy08LWIKGsNjWQ==" saltValue="OkzpZC4y3IFOkbtRyQ/3ow==" spinCount="100000" sheet="1" objects="1" scenarios="1"/>
  <mergeCells count="494">
    <mergeCell ref="C116:I116"/>
    <mergeCell ref="C196:I196"/>
    <mergeCell ref="C81:K81"/>
    <mergeCell ref="C82:K82"/>
    <mergeCell ref="C84:K84"/>
    <mergeCell ref="AQ22:AQ23"/>
    <mergeCell ref="AS22:AS23"/>
    <mergeCell ref="R46:S46"/>
    <mergeCell ref="R47:S47"/>
    <mergeCell ref="R45:W45"/>
    <mergeCell ref="R131:W131"/>
    <mergeCell ref="R53:S53"/>
    <mergeCell ref="R54:S54"/>
    <mergeCell ref="S22:V22"/>
    <mergeCell ref="W22:Z22"/>
    <mergeCell ref="AA22:AD22"/>
    <mergeCell ref="AE22:AH22"/>
    <mergeCell ref="AI22:AL22"/>
    <mergeCell ref="AG23:AH23"/>
    <mergeCell ref="AQ108:AQ109"/>
    <mergeCell ref="AS108:AS109"/>
    <mergeCell ref="R71:S71"/>
    <mergeCell ref="AN22:AO22"/>
    <mergeCell ref="V47:W47"/>
    <mergeCell ref="W108:Z108"/>
    <mergeCell ref="AA108:AD108"/>
    <mergeCell ref="AE108:AH108"/>
    <mergeCell ref="AI108:AL108"/>
    <mergeCell ref="AN108:AO108"/>
    <mergeCell ref="AQ188:AQ189"/>
    <mergeCell ref="AS188:AS189"/>
    <mergeCell ref="T132:U132"/>
    <mergeCell ref="V132:W132"/>
    <mergeCell ref="AI109:AJ109"/>
    <mergeCell ref="AK109:AL109"/>
    <mergeCell ref="AC109:AD109"/>
    <mergeCell ref="AA188:AD188"/>
    <mergeCell ref="AE188:AH188"/>
    <mergeCell ref="AI188:AL188"/>
    <mergeCell ref="AE109:AF109"/>
    <mergeCell ref="AG109:AH109"/>
    <mergeCell ref="W109:X109"/>
    <mergeCell ref="Y109:Z109"/>
    <mergeCell ref="AN188:AO188"/>
    <mergeCell ref="AG189:AH189"/>
    <mergeCell ref="AI189:AJ189"/>
    <mergeCell ref="AK189:AL189"/>
    <mergeCell ref="W188:Z188"/>
    <mergeCell ref="AN260:AO260"/>
    <mergeCell ref="W258:X258"/>
    <mergeCell ref="Y258:Z258"/>
    <mergeCell ref="AA258:AB258"/>
    <mergeCell ref="AC258:AD258"/>
    <mergeCell ref="AC256:AD256"/>
    <mergeCell ref="W257:X257"/>
    <mergeCell ref="Y257:Z257"/>
    <mergeCell ref="AA257:AB257"/>
    <mergeCell ref="AC257:AD257"/>
    <mergeCell ref="AI257:AJ257"/>
    <mergeCell ref="AI258:AJ258"/>
    <mergeCell ref="AA255:AB255"/>
    <mergeCell ref="AC255:AD255"/>
    <mergeCell ref="W256:X256"/>
    <mergeCell ref="Y256:Z256"/>
    <mergeCell ref="AA256:AB256"/>
    <mergeCell ref="AN254:AO254"/>
    <mergeCell ref="W255:X255"/>
    <mergeCell ref="Y255:Z255"/>
    <mergeCell ref="O254:R254"/>
    <mergeCell ref="S254:V254"/>
    <mergeCell ref="W254:Z254"/>
    <mergeCell ref="AA254:AD254"/>
    <mergeCell ref="AE254:AF254"/>
    <mergeCell ref="AG254:AJ254"/>
    <mergeCell ref="AG255:AH255"/>
    <mergeCell ref="AI255:AJ255"/>
    <mergeCell ref="AI256:AJ256"/>
    <mergeCell ref="AK254:AL254"/>
    <mergeCell ref="B45:B46"/>
    <mergeCell ref="C45:C46"/>
    <mergeCell ref="D45:D46"/>
    <mergeCell ref="E45:E46"/>
    <mergeCell ref="G45:H45"/>
    <mergeCell ref="O258:P258"/>
    <mergeCell ref="Q258:R258"/>
    <mergeCell ref="S258:T258"/>
    <mergeCell ref="U258:V258"/>
    <mergeCell ref="O257:P257"/>
    <mergeCell ref="Q257:R257"/>
    <mergeCell ref="S257:T257"/>
    <mergeCell ref="U257:V257"/>
    <mergeCell ref="O256:P256"/>
    <mergeCell ref="Q256:R256"/>
    <mergeCell ref="S256:T256"/>
    <mergeCell ref="U256:V256"/>
    <mergeCell ref="O255:P255"/>
    <mergeCell ref="Q255:R255"/>
    <mergeCell ref="S255:T255"/>
    <mergeCell ref="U255:V255"/>
    <mergeCell ref="P144:Q144"/>
    <mergeCell ref="R144:S144"/>
    <mergeCell ref="P145:Q145"/>
    <mergeCell ref="P217:Q217"/>
    <mergeCell ref="R217:S217"/>
    <mergeCell ref="P218:Q218"/>
    <mergeCell ref="R218:S218"/>
    <mergeCell ref="C133:E133"/>
    <mergeCell ref="P138:Q138"/>
    <mergeCell ref="R138:S138"/>
    <mergeCell ref="P139:Q139"/>
    <mergeCell ref="R139:S139"/>
    <mergeCell ref="P140:Q140"/>
    <mergeCell ref="R140:S140"/>
    <mergeCell ref="P141:Q141"/>
    <mergeCell ref="R141:S141"/>
    <mergeCell ref="R133:S133"/>
    <mergeCell ref="P134:Q134"/>
    <mergeCell ref="R134:S134"/>
    <mergeCell ref="P135:Q135"/>
    <mergeCell ref="R135:S135"/>
    <mergeCell ref="P136:Q136"/>
    <mergeCell ref="R136:S136"/>
    <mergeCell ref="R211:W211"/>
    <mergeCell ref="R143:S143"/>
    <mergeCell ref="R145:S145"/>
    <mergeCell ref="R146:S146"/>
    <mergeCell ref="G111:I111"/>
    <mergeCell ref="C112:D112"/>
    <mergeCell ref="C113:D113"/>
    <mergeCell ref="C114:D114"/>
    <mergeCell ref="U109:V109"/>
    <mergeCell ref="O207:Q207"/>
    <mergeCell ref="R212:S212"/>
    <mergeCell ref="T212:U212"/>
    <mergeCell ref="V212:W212"/>
    <mergeCell ref="R147:S147"/>
    <mergeCell ref="R148:S148"/>
    <mergeCell ref="R159:S159"/>
    <mergeCell ref="R137:S137"/>
    <mergeCell ref="C189:F189"/>
    <mergeCell ref="C109:F109"/>
    <mergeCell ref="P146:Q146"/>
    <mergeCell ref="P147:Q147"/>
    <mergeCell ref="P148:Q148"/>
    <mergeCell ref="P159:Q159"/>
    <mergeCell ref="P137:Q137"/>
    <mergeCell ref="P157:Q157"/>
    <mergeCell ref="R157:S157"/>
    <mergeCell ref="P158:Q158"/>
    <mergeCell ref="R158:S158"/>
    <mergeCell ref="E90:L90"/>
    <mergeCell ref="G102:H102"/>
    <mergeCell ref="I102:J102"/>
    <mergeCell ref="K102:L102"/>
    <mergeCell ref="O108:R108"/>
    <mergeCell ref="O109:P109"/>
    <mergeCell ref="Q109:R109"/>
    <mergeCell ref="R81:T81"/>
    <mergeCell ref="E94:L94"/>
    <mergeCell ref="E95:L95"/>
    <mergeCell ref="E87:L87"/>
    <mergeCell ref="E88:L88"/>
    <mergeCell ref="E89:L89"/>
    <mergeCell ref="O104:P104"/>
    <mergeCell ref="Q104:R104"/>
    <mergeCell ref="S104:T104"/>
    <mergeCell ref="O105:P105"/>
    <mergeCell ref="Q105:R105"/>
    <mergeCell ref="S105:T105"/>
    <mergeCell ref="S109:T109"/>
    <mergeCell ref="H99:J99"/>
    <mergeCell ref="E96:L96"/>
    <mergeCell ref="E97:L97"/>
    <mergeCell ref="S108:V108"/>
    <mergeCell ref="P78:Q78"/>
    <mergeCell ref="R78:S78"/>
    <mergeCell ref="R55:S55"/>
    <mergeCell ref="R77:S77"/>
    <mergeCell ref="P51:Q51"/>
    <mergeCell ref="P56:Q56"/>
    <mergeCell ref="P61:Q61"/>
    <mergeCell ref="P66:Q66"/>
    <mergeCell ref="P71:Q71"/>
    <mergeCell ref="P76:Q76"/>
    <mergeCell ref="R76:S76"/>
    <mergeCell ref="P77:Q77"/>
    <mergeCell ref="R61:S61"/>
    <mergeCell ref="P62:Q62"/>
    <mergeCell ref="R62:S62"/>
    <mergeCell ref="P63:Q63"/>
    <mergeCell ref="R63:S63"/>
    <mergeCell ref="P64:Q64"/>
    <mergeCell ref="R52:S52"/>
    <mergeCell ref="P53:Q53"/>
    <mergeCell ref="P60:Q60"/>
    <mergeCell ref="R60:S60"/>
    <mergeCell ref="R51:S51"/>
    <mergeCell ref="P52:Q52"/>
    <mergeCell ref="C40:K40"/>
    <mergeCell ref="O41:Q41"/>
    <mergeCell ref="C80:K80"/>
    <mergeCell ref="O81:Q81"/>
    <mergeCell ref="C4:L4"/>
    <mergeCell ref="G16:H16"/>
    <mergeCell ref="I16:J16"/>
    <mergeCell ref="K16:L16"/>
    <mergeCell ref="H13:J13"/>
    <mergeCell ref="E8:L8"/>
    <mergeCell ref="P54:Q54"/>
    <mergeCell ref="P55:Q55"/>
    <mergeCell ref="O22:R22"/>
    <mergeCell ref="C33:K33"/>
    <mergeCell ref="C34:K34"/>
    <mergeCell ref="C35:K35"/>
    <mergeCell ref="C36:K36"/>
    <mergeCell ref="C37:K37"/>
    <mergeCell ref="C38:K38"/>
    <mergeCell ref="C47:E47"/>
    <mergeCell ref="F45:F46"/>
    <mergeCell ref="I45:J45"/>
    <mergeCell ref="K45:L45"/>
    <mergeCell ref="G78:H78"/>
    <mergeCell ref="G25:I25"/>
    <mergeCell ref="C31:K31"/>
    <mergeCell ref="C32:K32"/>
    <mergeCell ref="C26:D26"/>
    <mergeCell ref="C27:D27"/>
    <mergeCell ref="C28:D28"/>
    <mergeCell ref="C23:F23"/>
    <mergeCell ref="C39:K39"/>
    <mergeCell ref="C30:I30"/>
    <mergeCell ref="O18:P18"/>
    <mergeCell ref="Q18:R18"/>
    <mergeCell ref="S18:T18"/>
    <mergeCell ref="O19:P19"/>
    <mergeCell ref="Q19:R19"/>
    <mergeCell ref="S19:T19"/>
    <mergeCell ref="U19:V19"/>
    <mergeCell ref="U18:V18"/>
    <mergeCell ref="E9:L9"/>
    <mergeCell ref="E10:L10"/>
    <mergeCell ref="E11:L11"/>
    <mergeCell ref="P48:Q48"/>
    <mergeCell ref="R48:S48"/>
    <mergeCell ref="P49:Q49"/>
    <mergeCell ref="R49:S49"/>
    <mergeCell ref="P50:Q50"/>
    <mergeCell ref="R50:S50"/>
    <mergeCell ref="R59:S59"/>
    <mergeCell ref="T46:U46"/>
    <mergeCell ref="V46:W46"/>
    <mergeCell ref="T47:U47"/>
    <mergeCell ref="AA23:AB23"/>
    <mergeCell ref="AC23:AD23"/>
    <mergeCell ref="AE23:AF23"/>
    <mergeCell ref="W23:X23"/>
    <mergeCell ref="Y23:Z23"/>
    <mergeCell ref="O23:P23"/>
    <mergeCell ref="Q23:R23"/>
    <mergeCell ref="S23:T23"/>
    <mergeCell ref="U23:V23"/>
    <mergeCell ref="P74:Q74"/>
    <mergeCell ref="R74:S74"/>
    <mergeCell ref="P75:Q75"/>
    <mergeCell ref="R75:S75"/>
    <mergeCell ref="R64:S64"/>
    <mergeCell ref="P65:Q65"/>
    <mergeCell ref="R65:S65"/>
    <mergeCell ref="P57:Q57"/>
    <mergeCell ref="R57:S57"/>
    <mergeCell ref="P58:Q58"/>
    <mergeCell ref="R58:S58"/>
    <mergeCell ref="P59:Q59"/>
    <mergeCell ref="P72:Q72"/>
    <mergeCell ref="R72:S72"/>
    <mergeCell ref="R66:S66"/>
    <mergeCell ref="P67:Q67"/>
    <mergeCell ref="R67:S67"/>
    <mergeCell ref="P68:Q68"/>
    <mergeCell ref="R68:S68"/>
    <mergeCell ref="P69:Q69"/>
    <mergeCell ref="R69:S69"/>
    <mergeCell ref="P70:Q70"/>
    <mergeCell ref="R70:S70"/>
    <mergeCell ref="O262:P262"/>
    <mergeCell ref="Q262:R262"/>
    <mergeCell ref="O263:P263"/>
    <mergeCell ref="Q263:R263"/>
    <mergeCell ref="O264:P264"/>
    <mergeCell ref="Q264:R264"/>
    <mergeCell ref="O265:P265"/>
    <mergeCell ref="Q265:R265"/>
    <mergeCell ref="AG256:AH256"/>
    <mergeCell ref="S262:T262"/>
    <mergeCell ref="U262:V262"/>
    <mergeCell ref="W262:X262"/>
    <mergeCell ref="S263:T263"/>
    <mergeCell ref="U263:V263"/>
    <mergeCell ref="W263:X263"/>
    <mergeCell ref="Y262:Z262"/>
    <mergeCell ref="Y263:Z263"/>
    <mergeCell ref="AA262:AB262"/>
    <mergeCell ref="AA263:AB263"/>
    <mergeCell ref="AG257:AH257"/>
    <mergeCell ref="AG258:AH258"/>
    <mergeCell ref="AI23:AJ23"/>
    <mergeCell ref="AK23:AL23"/>
    <mergeCell ref="R56:S56"/>
    <mergeCell ref="U104:V104"/>
    <mergeCell ref="U105:V105"/>
    <mergeCell ref="AA109:AB109"/>
    <mergeCell ref="R132:S132"/>
    <mergeCell ref="V133:W133"/>
    <mergeCell ref="C124:K124"/>
    <mergeCell ref="C125:K125"/>
    <mergeCell ref="C126:K126"/>
    <mergeCell ref="O127:Q127"/>
    <mergeCell ref="T133:U133"/>
    <mergeCell ref="C123:K123"/>
    <mergeCell ref="C117:K117"/>
    <mergeCell ref="C118:K118"/>
    <mergeCell ref="C119:K119"/>
    <mergeCell ref="C120:K120"/>
    <mergeCell ref="C121:K121"/>
    <mergeCell ref="C122:K122"/>
    <mergeCell ref="C43:L43"/>
    <mergeCell ref="C129:L129"/>
    <mergeCell ref="P73:Q73"/>
    <mergeCell ref="R73:S73"/>
    <mergeCell ref="B131:B132"/>
    <mergeCell ref="C131:C132"/>
    <mergeCell ref="D131:D132"/>
    <mergeCell ref="E131:E132"/>
    <mergeCell ref="F131:F132"/>
    <mergeCell ref="G131:H131"/>
    <mergeCell ref="I131:J131"/>
    <mergeCell ref="K131:L131"/>
    <mergeCell ref="O131:O132"/>
    <mergeCell ref="P149:Q149"/>
    <mergeCell ref="R149:S149"/>
    <mergeCell ref="P150:Q150"/>
    <mergeCell ref="R150:S150"/>
    <mergeCell ref="P151:Q151"/>
    <mergeCell ref="R151:S151"/>
    <mergeCell ref="P152:Q152"/>
    <mergeCell ref="R152:S152"/>
    <mergeCell ref="P153:Q153"/>
    <mergeCell ref="R153:S153"/>
    <mergeCell ref="P154:Q154"/>
    <mergeCell ref="R154:S154"/>
    <mergeCell ref="P142:Q142"/>
    <mergeCell ref="R142:S142"/>
    <mergeCell ref="P143:Q143"/>
    <mergeCell ref="E175:L175"/>
    <mergeCell ref="P160:Q160"/>
    <mergeCell ref="R160:S160"/>
    <mergeCell ref="P161:Q161"/>
    <mergeCell ref="R161:S161"/>
    <mergeCell ref="P162:Q162"/>
    <mergeCell ref="R162:S162"/>
    <mergeCell ref="P163:Q163"/>
    <mergeCell ref="R163:S163"/>
    <mergeCell ref="G164:H164"/>
    <mergeCell ref="P164:Q164"/>
    <mergeCell ref="R164:S164"/>
    <mergeCell ref="E167:L167"/>
    <mergeCell ref="E168:L168"/>
    <mergeCell ref="E169:L169"/>
    <mergeCell ref="E170:L170"/>
    <mergeCell ref="E174:L174"/>
    <mergeCell ref="P155:Q155"/>
    <mergeCell ref="R155:S155"/>
    <mergeCell ref="P156:Q156"/>
    <mergeCell ref="R156:S156"/>
    <mergeCell ref="E177:L177"/>
    <mergeCell ref="H179:J179"/>
    <mergeCell ref="G182:H182"/>
    <mergeCell ref="I182:J182"/>
    <mergeCell ref="K182:L182"/>
    <mergeCell ref="O188:R188"/>
    <mergeCell ref="S188:V188"/>
    <mergeCell ref="O184:P184"/>
    <mergeCell ref="Q184:R184"/>
    <mergeCell ref="S184:T184"/>
    <mergeCell ref="O185:P185"/>
    <mergeCell ref="Q185:R185"/>
    <mergeCell ref="S185:T185"/>
    <mergeCell ref="U184:V184"/>
    <mergeCell ref="U185:V185"/>
    <mergeCell ref="O189:P189"/>
    <mergeCell ref="Q189:R189"/>
    <mergeCell ref="S189:T189"/>
    <mergeCell ref="U189:V189"/>
    <mergeCell ref="W189:X189"/>
    <mergeCell ref="Y189:Z189"/>
    <mergeCell ref="AA189:AB189"/>
    <mergeCell ref="AC189:AD189"/>
    <mergeCell ref="AE189:AF189"/>
    <mergeCell ref="B211:B212"/>
    <mergeCell ref="C211:C212"/>
    <mergeCell ref="D211:D212"/>
    <mergeCell ref="E211:E212"/>
    <mergeCell ref="F211:F212"/>
    <mergeCell ref="G211:H211"/>
    <mergeCell ref="I211:J211"/>
    <mergeCell ref="K211:L211"/>
    <mergeCell ref="O211:O212"/>
    <mergeCell ref="R213:S213"/>
    <mergeCell ref="T213:U213"/>
    <mergeCell ref="V213:W213"/>
    <mergeCell ref="P214:Q214"/>
    <mergeCell ref="R214:S214"/>
    <mergeCell ref="P215:Q215"/>
    <mergeCell ref="R215:S215"/>
    <mergeCell ref="P216:Q216"/>
    <mergeCell ref="R216:S216"/>
    <mergeCell ref="R219:S219"/>
    <mergeCell ref="P220:Q220"/>
    <mergeCell ref="R220:S220"/>
    <mergeCell ref="P221:Q221"/>
    <mergeCell ref="R221:S221"/>
    <mergeCell ref="P222:Q222"/>
    <mergeCell ref="R222:S222"/>
    <mergeCell ref="P223:Q223"/>
    <mergeCell ref="R223:S223"/>
    <mergeCell ref="P219:Q219"/>
    <mergeCell ref="P224:Q224"/>
    <mergeCell ref="R224:S224"/>
    <mergeCell ref="P225:Q225"/>
    <mergeCell ref="R225:S225"/>
    <mergeCell ref="P226:Q226"/>
    <mergeCell ref="R226:S226"/>
    <mergeCell ref="P227:Q227"/>
    <mergeCell ref="R227:S227"/>
    <mergeCell ref="P228:Q228"/>
    <mergeCell ref="R228:S228"/>
    <mergeCell ref="P229:Q229"/>
    <mergeCell ref="R229:S229"/>
    <mergeCell ref="P230:Q230"/>
    <mergeCell ref="R230:S230"/>
    <mergeCell ref="P231:Q231"/>
    <mergeCell ref="R231:S231"/>
    <mergeCell ref="P232:Q232"/>
    <mergeCell ref="R232:S232"/>
    <mergeCell ref="P233:Q233"/>
    <mergeCell ref="R233:S233"/>
    <mergeCell ref="P234:Q234"/>
    <mergeCell ref="R234:S234"/>
    <mergeCell ref="P235:Q235"/>
    <mergeCell ref="R235:S235"/>
    <mergeCell ref="P236:Q236"/>
    <mergeCell ref="R236:S236"/>
    <mergeCell ref="P237:Q237"/>
    <mergeCell ref="R237:S237"/>
    <mergeCell ref="P238:Q238"/>
    <mergeCell ref="R238:S238"/>
    <mergeCell ref="P244:Q244"/>
    <mergeCell ref="R244:S244"/>
    <mergeCell ref="E247:L247"/>
    <mergeCell ref="E248:L248"/>
    <mergeCell ref="P239:Q239"/>
    <mergeCell ref="R239:S239"/>
    <mergeCell ref="P240:Q240"/>
    <mergeCell ref="R240:S240"/>
    <mergeCell ref="P241:Q241"/>
    <mergeCell ref="R241:S241"/>
    <mergeCell ref="P242:Q242"/>
    <mergeCell ref="R242:S242"/>
    <mergeCell ref="P243:Q243"/>
    <mergeCell ref="R243:S243"/>
    <mergeCell ref="C209:L209"/>
    <mergeCell ref="E249:L249"/>
    <mergeCell ref="E250:L250"/>
    <mergeCell ref="I21:K21"/>
    <mergeCell ref="H22:K22"/>
    <mergeCell ref="H108:K108"/>
    <mergeCell ref="H188:K188"/>
    <mergeCell ref="G244:H244"/>
    <mergeCell ref="C202:K202"/>
    <mergeCell ref="C203:K203"/>
    <mergeCell ref="C204:K204"/>
    <mergeCell ref="C205:K205"/>
    <mergeCell ref="C206:K206"/>
    <mergeCell ref="G191:I191"/>
    <mergeCell ref="C192:D192"/>
    <mergeCell ref="C193:D193"/>
    <mergeCell ref="C194:D194"/>
    <mergeCell ref="C197:K197"/>
    <mergeCell ref="C198:K198"/>
    <mergeCell ref="C199:K199"/>
    <mergeCell ref="C200:K200"/>
    <mergeCell ref="C201:K201"/>
    <mergeCell ref="C213:E213"/>
    <mergeCell ref="E176:L176"/>
  </mergeCells>
  <dataValidations count="6">
    <dataValidation type="list" allowBlank="1" showInputMessage="1" showErrorMessage="1" sqref="L23 G188 L109 F48:F77 L189 F134:F163 G22 G108 F214:F243" xr:uid="{00000000-0002-0000-0700-000000000000}">
      <formula1>Entscheid</formula1>
    </dataValidation>
    <dataValidation type="list" allowBlank="1" showInputMessage="1" showErrorMessage="1" sqref="C26:D28 C112:D114 C192:D194" xr:uid="{00000000-0002-0000-0700-000001000000}">
      <formula1>Rollen</formula1>
    </dataValidation>
    <dataValidation type="list" allowBlank="1" showInputMessage="1" showErrorMessage="1" sqref="E48:E77 E134:E163 E214:E243" xr:uid="{00000000-0002-0000-0700-000002000000}">
      <formula1>Projektarten</formula1>
    </dataValidation>
    <dataValidation type="whole" allowBlank="1" showInputMessage="1" showErrorMessage="1" error="Please enter a value from 1 to 4!" sqref="L31:L40 L117:L126 L197:L206" xr:uid="{00000000-0002-0000-0700-000003000000}">
      <formula1>1</formula1>
      <formula2>4</formula2>
    </dataValidation>
    <dataValidation type="whole" operator="greaterThan" allowBlank="1" showInputMessage="1" showErrorMessage="1" error="Please enter an integer greater than 0!" sqref="I47:J77 I133:J163 I213:J243 G18:H18 K26:K28 G104:H104 K112:K114 G184:H184 K192:K194" xr:uid="{00000000-0002-0000-0700-000004000000}">
      <formula1>0</formula1>
    </dataValidation>
    <dataValidation type="whole" operator="greaterThan" allowBlank="1" showInputMessage="1" showErrorMessage="1" error="Please enter an integer greater than 0!" promptTitle="Investment" prompt="Investment means the total costs, including the personnel expenses." sqref="K47:L77 K133:L163 K213:L243" xr:uid="{00000000-0002-0000-0700-000005000000}">
      <formula1>0</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r:id="rId1"/>
  <headerFooter>
    <oddHeader>&amp;L&amp;"Verdana,Standard"&amp;9&amp;G&amp;C&amp;"Verdana,Fett"&amp;12
IPMA Level A, B and C
Certification application
Experience in programme management&amp;R&amp;G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The date is outside of the experience period to be considered!" prompt="Only dates from the start of the experience period may be entered, see worksheet ‘Pers’!" xr:uid="{E427E83D-F0D4-4C54-BA76-32B881361923}">
          <x14:formula1>
            <xm:f>Pers!$D$22</xm:f>
          </x14:formula1>
          <x14:formula2>
            <xm:f>Pers!$D$23</xm:f>
          </x14:formula2>
          <xm:sqref>G26:G28 G112:G114 G192:G194</xm:sqref>
        </x14:dataValidation>
        <x14:dataValidation type="date" allowBlank="1" showInputMessage="1" showErrorMessage="1" error="The date is outside of the experience period to be considered!" prompt="Only dates up to the end of the experience period may be entered, see worksheet ‘Pers’!" xr:uid="{DC9E154A-42FC-4679-ABC8-F5A50C5EB9B7}">
          <x14:formula1>
            <xm:f>Pers!$D$22</xm:f>
          </x14:formula1>
          <x14:formula2>
            <xm:f>Pers!$D$23</xm:f>
          </x14:formula2>
          <xm:sqref>I26:I28 I112:I114 I192:I194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S893"/>
  <sheetViews>
    <sheetView showGridLines="0" zoomScaleNormal="100" workbookViewId="0"/>
  </sheetViews>
  <sheetFormatPr baseColWidth="10" defaultColWidth="11.42578125" defaultRowHeight="11.25" x14ac:dyDescent="0.25"/>
  <cols>
    <col min="1" max="1" width="1.7109375" style="6" customWidth="1"/>
    <col min="2" max="2" width="3.7109375" style="6" customWidth="1"/>
    <col min="3" max="5" width="24.7109375" style="6" customWidth="1"/>
    <col min="6" max="6" width="9.7109375" style="6" customWidth="1"/>
    <col min="7" max="12" width="12.7109375" style="6" customWidth="1"/>
    <col min="13" max="13" width="1.7109375" style="192" customWidth="1"/>
    <col min="14" max="14" width="1.7109375" style="143" customWidth="1"/>
    <col min="15" max="19" width="6.7109375" style="32" hidden="1" customWidth="1"/>
    <col min="20" max="20" width="6.7109375" style="192" hidden="1" customWidth="1"/>
    <col min="21" max="38" width="6.7109375" style="6" hidden="1" customWidth="1"/>
    <col min="39" max="39" width="1.7109375" style="6" hidden="1" customWidth="1"/>
    <col min="40" max="41" width="8.7109375" style="6" hidden="1" customWidth="1"/>
    <col min="42" max="42" width="1.7109375" style="6" hidden="1" customWidth="1"/>
    <col min="43" max="43" width="12.7109375" style="6" hidden="1" customWidth="1"/>
    <col min="44" max="44" width="1.7109375" style="6" hidden="1" customWidth="1"/>
    <col min="45" max="45" width="11.42578125" style="6" hidden="1" customWidth="1"/>
    <col min="46" max="16384" width="11.42578125" style="6"/>
  </cols>
  <sheetData>
    <row r="1" spans="1:41" ht="9.9499999999999993" customHeight="1" x14ac:dyDescent="0.25">
      <c r="A1" s="13"/>
      <c r="B1" s="14"/>
      <c r="C1" s="14"/>
      <c r="D1" s="14"/>
      <c r="E1" s="14"/>
      <c r="F1" s="14"/>
      <c r="G1" s="14"/>
      <c r="H1" s="14"/>
      <c r="I1" s="14"/>
      <c r="J1" s="14"/>
      <c r="K1" s="14"/>
      <c r="L1" s="14"/>
      <c r="M1" s="15"/>
      <c r="N1" s="107"/>
      <c r="O1" s="171"/>
      <c r="P1" s="171"/>
      <c r="Q1" s="171"/>
      <c r="R1" s="171"/>
      <c r="S1" s="171"/>
      <c r="T1" s="171"/>
    </row>
    <row r="2" spans="1:41" ht="18" customHeight="1" x14ac:dyDescent="0.25">
      <c r="A2" s="16"/>
      <c r="B2" s="18"/>
      <c r="C2" s="264" t="s">
        <v>532</v>
      </c>
      <c r="D2" s="18"/>
      <c r="E2" s="18"/>
      <c r="F2" s="18"/>
      <c r="G2" s="18"/>
      <c r="H2" s="18"/>
      <c r="I2" s="18"/>
      <c r="J2" s="18"/>
      <c r="K2" s="18"/>
      <c r="L2" s="18"/>
      <c r="M2" s="19"/>
      <c r="N2" s="107"/>
      <c r="O2" s="172"/>
      <c r="P2" s="172"/>
      <c r="Q2" s="172"/>
      <c r="R2" s="172"/>
      <c r="S2" s="172"/>
      <c r="T2" s="208"/>
    </row>
    <row r="3" spans="1:41" ht="9.9499999999999993" customHeight="1" x14ac:dyDescent="0.25">
      <c r="A3" s="16"/>
      <c r="B3" s="18"/>
      <c r="C3" s="18"/>
      <c r="D3" s="18"/>
      <c r="E3" s="18"/>
      <c r="F3" s="18"/>
      <c r="G3" s="18"/>
      <c r="H3" s="18"/>
      <c r="I3" s="18"/>
      <c r="J3" s="18"/>
      <c r="K3" s="18"/>
      <c r="L3" s="18"/>
      <c r="M3" s="19"/>
      <c r="N3" s="107"/>
      <c r="O3" s="31"/>
      <c r="P3" s="31"/>
      <c r="Q3" s="31"/>
      <c r="R3" s="31"/>
      <c r="S3" s="31"/>
      <c r="T3" s="31"/>
    </row>
    <row r="4" spans="1:41" ht="48" customHeight="1" x14ac:dyDescent="0.25">
      <c r="A4" s="16"/>
      <c r="B4" s="18"/>
      <c r="C4" s="516" t="s">
        <v>533</v>
      </c>
      <c r="D4" s="516"/>
      <c r="E4" s="516"/>
      <c r="F4" s="516"/>
      <c r="G4" s="516"/>
      <c r="H4" s="516"/>
      <c r="I4" s="516"/>
      <c r="J4" s="516"/>
      <c r="K4" s="516"/>
      <c r="L4" s="516"/>
      <c r="M4" s="19"/>
      <c r="N4" s="107"/>
      <c r="O4" s="31"/>
      <c r="P4" s="31"/>
      <c r="Q4" s="31"/>
      <c r="R4" s="31"/>
      <c r="S4" s="31"/>
      <c r="T4" s="31"/>
    </row>
    <row r="5" spans="1:41" ht="9.9499999999999993" customHeight="1" x14ac:dyDescent="0.25">
      <c r="A5" s="21"/>
      <c r="B5" s="22"/>
      <c r="C5" s="22"/>
      <c r="D5" s="22"/>
      <c r="E5" s="22"/>
      <c r="F5" s="22"/>
      <c r="G5" s="22"/>
      <c r="H5" s="22"/>
      <c r="I5" s="22"/>
      <c r="J5" s="22"/>
      <c r="K5" s="22"/>
      <c r="L5" s="22"/>
      <c r="M5" s="23"/>
      <c r="N5" s="107"/>
    </row>
    <row r="6" spans="1:41" ht="9.9499999999999993" customHeight="1" x14ac:dyDescent="0.25"/>
    <row r="7" spans="1:41" s="192" customFormat="1" ht="9.9499999999999993" customHeight="1" x14ac:dyDescent="0.25">
      <c r="A7" s="13"/>
      <c r="B7" s="14"/>
      <c r="C7" s="14"/>
      <c r="D7" s="14"/>
      <c r="E7" s="14"/>
      <c r="F7" s="14"/>
      <c r="G7" s="14"/>
      <c r="H7" s="14"/>
      <c r="I7" s="14"/>
      <c r="J7" s="14"/>
      <c r="K7" s="14"/>
      <c r="L7" s="14"/>
      <c r="M7" s="15"/>
      <c r="N7" s="107"/>
      <c r="O7" s="32"/>
      <c r="P7" s="32"/>
      <c r="Q7" s="32"/>
      <c r="R7" s="32"/>
      <c r="S7" s="32"/>
      <c r="U7" s="6"/>
      <c r="V7" s="6"/>
      <c r="W7" s="6"/>
      <c r="X7" s="6"/>
      <c r="Y7" s="6"/>
      <c r="Z7" s="6"/>
      <c r="AA7" s="6"/>
      <c r="AB7" s="6"/>
      <c r="AC7" s="6"/>
      <c r="AD7" s="6"/>
      <c r="AE7" s="6"/>
      <c r="AF7" s="6"/>
      <c r="AG7" s="6"/>
      <c r="AH7" s="6"/>
      <c r="AI7" s="6"/>
      <c r="AJ7" s="6"/>
      <c r="AK7" s="6"/>
      <c r="AL7" s="6"/>
      <c r="AM7" s="6"/>
      <c r="AN7" s="6"/>
      <c r="AO7" s="6"/>
    </row>
    <row r="8" spans="1:41" s="192" customFormat="1" ht="18" customHeight="1" x14ac:dyDescent="0.25">
      <c r="A8" s="16"/>
      <c r="B8" s="18"/>
      <c r="C8" s="341" t="s">
        <v>535</v>
      </c>
      <c r="D8" s="17"/>
      <c r="E8" s="510" t="s">
        <v>534</v>
      </c>
      <c r="F8" s="510"/>
      <c r="G8" s="510"/>
      <c r="H8" s="510"/>
      <c r="I8" s="510"/>
      <c r="J8" s="510"/>
      <c r="K8" s="510"/>
      <c r="L8" s="510"/>
      <c r="M8" s="19"/>
      <c r="N8" s="107"/>
      <c r="O8" s="173"/>
      <c r="P8" s="173"/>
      <c r="Q8" s="173"/>
      <c r="R8" s="173"/>
      <c r="S8" s="32"/>
      <c r="U8" s="6"/>
      <c r="V8" s="6"/>
      <c r="W8" s="6"/>
      <c r="X8" s="6"/>
      <c r="Y8" s="6"/>
      <c r="Z8" s="6"/>
      <c r="AA8" s="6"/>
      <c r="AB8" s="6"/>
      <c r="AC8" s="6"/>
      <c r="AD8" s="6"/>
      <c r="AE8" s="6"/>
      <c r="AF8" s="6"/>
      <c r="AG8" s="6"/>
      <c r="AH8" s="6"/>
      <c r="AI8" s="6"/>
      <c r="AJ8" s="6"/>
      <c r="AK8" s="6"/>
      <c r="AL8" s="6"/>
      <c r="AM8" s="6"/>
      <c r="AN8" s="6"/>
      <c r="AO8" s="6"/>
    </row>
    <row r="9" spans="1:41" s="192" customFormat="1" ht="18" customHeight="1" x14ac:dyDescent="0.25">
      <c r="A9" s="16"/>
      <c r="B9" s="18"/>
      <c r="C9" s="335" t="s">
        <v>536</v>
      </c>
      <c r="D9" s="191"/>
      <c r="E9" s="537"/>
      <c r="F9" s="537"/>
      <c r="G9" s="537"/>
      <c r="H9" s="537"/>
      <c r="I9" s="537"/>
      <c r="J9" s="537"/>
      <c r="K9" s="537"/>
      <c r="L9" s="537"/>
      <c r="M9" s="19"/>
      <c r="N9" s="107"/>
      <c r="O9" s="32"/>
      <c r="P9" s="32"/>
      <c r="Q9" s="32"/>
      <c r="R9" s="32"/>
      <c r="S9" s="32"/>
      <c r="U9" s="6"/>
      <c r="V9" s="6"/>
      <c r="W9" s="6"/>
      <c r="X9" s="6"/>
      <c r="Y9" s="6"/>
      <c r="Z9" s="6"/>
      <c r="AA9" s="6"/>
      <c r="AB9" s="6"/>
      <c r="AC9" s="6"/>
      <c r="AD9" s="6"/>
      <c r="AE9" s="6"/>
      <c r="AF9" s="6"/>
      <c r="AG9" s="6"/>
      <c r="AH9" s="6"/>
      <c r="AI9" s="6"/>
      <c r="AJ9" s="6"/>
      <c r="AK9" s="6"/>
      <c r="AL9" s="6"/>
      <c r="AM9" s="6"/>
      <c r="AN9" s="6"/>
      <c r="AO9" s="6"/>
    </row>
    <row r="10" spans="1:41" s="192" customFormat="1" ht="18" customHeight="1" x14ac:dyDescent="0.25">
      <c r="A10" s="16"/>
      <c r="B10" s="18"/>
      <c r="C10" s="335" t="s">
        <v>537</v>
      </c>
      <c r="D10" s="191"/>
      <c r="E10" s="537"/>
      <c r="F10" s="537"/>
      <c r="G10" s="537"/>
      <c r="H10" s="537"/>
      <c r="I10" s="537"/>
      <c r="J10" s="537"/>
      <c r="K10" s="537"/>
      <c r="L10" s="537"/>
      <c r="M10" s="19"/>
      <c r="N10" s="107"/>
      <c r="O10" s="32"/>
      <c r="P10" s="32"/>
      <c r="Q10" s="32"/>
      <c r="R10" s="32"/>
      <c r="S10" s="32"/>
      <c r="U10" s="6"/>
      <c r="V10" s="6"/>
      <c r="W10" s="6"/>
      <c r="X10" s="6"/>
      <c r="Y10" s="6"/>
      <c r="Z10" s="6"/>
      <c r="AA10" s="6"/>
      <c r="AB10" s="6"/>
      <c r="AC10" s="6"/>
      <c r="AD10" s="6"/>
      <c r="AE10" s="6"/>
      <c r="AF10" s="6"/>
      <c r="AG10" s="6"/>
      <c r="AH10" s="6"/>
      <c r="AI10" s="6"/>
      <c r="AJ10" s="6"/>
      <c r="AK10" s="6"/>
      <c r="AL10" s="6"/>
      <c r="AM10" s="6"/>
      <c r="AN10" s="6"/>
      <c r="AO10" s="6"/>
    </row>
    <row r="11" spans="1:41" s="192" customFormat="1" ht="60" customHeight="1" x14ac:dyDescent="0.25">
      <c r="A11" s="16"/>
      <c r="B11" s="18"/>
      <c r="C11" s="335" t="s">
        <v>538</v>
      </c>
      <c r="D11" s="191"/>
      <c r="E11" s="537"/>
      <c r="F11" s="537"/>
      <c r="G11" s="537"/>
      <c r="H11" s="537"/>
      <c r="I11" s="537"/>
      <c r="J11" s="537"/>
      <c r="K11" s="537"/>
      <c r="L11" s="537"/>
      <c r="M11" s="19"/>
      <c r="N11" s="107"/>
      <c r="O11" s="32"/>
      <c r="P11" s="32"/>
      <c r="Q11" s="32"/>
      <c r="R11" s="32"/>
      <c r="S11" s="32"/>
      <c r="U11" s="6"/>
      <c r="V11" s="6"/>
      <c r="W11" s="6"/>
      <c r="X11" s="6"/>
      <c r="Y11" s="6"/>
      <c r="Z11" s="6"/>
      <c r="AA11" s="6"/>
      <c r="AB11" s="6"/>
      <c r="AC11" s="6"/>
      <c r="AD11" s="6"/>
      <c r="AE11" s="6"/>
      <c r="AF11" s="6"/>
      <c r="AG11" s="6"/>
      <c r="AH11" s="6"/>
      <c r="AI11" s="6"/>
      <c r="AJ11" s="6"/>
      <c r="AK11" s="6"/>
      <c r="AL11" s="6"/>
      <c r="AM11" s="6"/>
      <c r="AN11" s="6"/>
      <c r="AO11" s="6"/>
    </row>
    <row r="12" spans="1:41" s="192" customFormat="1" ht="9.9499999999999993" customHeight="1" x14ac:dyDescent="0.25">
      <c r="A12" s="16"/>
      <c r="B12" s="18"/>
      <c r="C12" s="335"/>
      <c r="D12" s="191"/>
      <c r="E12" s="191"/>
      <c r="F12" s="191"/>
      <c r="G12" s="188"/>
      <c r="H12" s="188"/>
      <c r="I12" s="188"/>
      <c r="J12" s="188"/>
      <c r="K12" s="188"/>
      <c r="L12" s="188"/>
      <c r="M12" s="19"/>
      <c r="N12" s="107"/>
      <c r="O12" s="32"/>
      <c r="P12" s="32"/>
      <c r="Q12" s="32"/>
      <c r="R12" s="32"/>
      <c r="S12" s="32"/>
      <c r="U12" s="6"/>
      <c r="V12" s="6"/>
      <c r="W12" s="6"/>
      <c r="X12" s="6"/>
      <c r="Y12" s="6"/>
      <c r="Z12" s="6"/>
      <c r="AA12" s="6"/>
      <c r="AB12" s="6"/>
      <c r="AC12" s="6"/>
      <c r="AD12" s="6"/>
      <c r="AE12" s="6"/>
      <c r="AF12" s="6"/>
      <c r="AG12" s="6"/>
      <c r="AH12" s="6"/>
      <c r="AI12" s="6"/>
      <c r="AJ12" s="6"/>
      <c r="AK12" s="6"/>
      <c r="AL12" s="6"/>
      <c r="AM12" s="6"/>
      <c r="AN12" s="6"/>
      <c r="AO12" s="6"/>
    </row>
    <row r="13" spans="1:41" s="192" customFormat="1" ht="18" customHeight="1" x14ac:dyDescent="0.25">
      <c r="A13" s="16"/>
      <c r="B13" s="18"/>
      <c r="C13" s="341" t="s">
        <v>539</v>
      </c>
      <c r="D13" s="17"/>
      <c r="E13" s="17"/>
      <c r="F13" s="17"/>
      <c r="G13" s="197"/>
      <c r="H13" s="498" t="s">
        <v>443</v>
      </c>
      <c r="I13" s="498"/>
      <c r="J13" s="498"/>
      <c r="K13" s="343"/>
      <c r="L13" s="351" t="s">
        <v>413</v>
      </c>
      <c r="M13" s="19"/>
      <c r="N13" s="107"/>
      <c r="O13" s="32"/>
      <c r="P13" s="32"/>
      <c r="Q13" s="32"/>
      <c r="R13" s="32"/>
      <c r="S13" s="32"/>
      <c r="U13" s="6"/>
      <c r="V13" s="6"/>
      <c r="W13" s="6"/>
      <c r="X13" s="6"/>
      <c r="Y13" s="6"/>
      <c r="Z13" s="6"/>
      <c r="AD13" s="98"/>
      <c r="AE13" s="98"/>
      <c r="AF13" s="6"/>
      <c r="AG13" s="6"/>
      <c r="AH13" s="6"/>
      <c r="AI13" s="6"/>
      <c r="AJ13" s="6"/>
      <c r="AK13" s="6"/>
      <c r="AL13" s="6"/>
      <c r="AM13" s="6"/>
      <c r="AN13" s="6"/>
      <c r="AO13" s="6"/>
    </row>
    <row r="14" spans="1:41" s="192" customFormat="1" ht="18" customHeight="1" x14ac:dyDescent="0.25">
      <c r="A14" s="16"/>
      <c r="B14" s="18"/>
      <c r="C14" s="335" t="s">
        <v>540</v>
      </c>
      <c r="D14" s="193"/>
      <c r="E14" s="193"/>
      <c r="F14" s="193"/>
      <c r="G14" s="194" t="s">
        <v>483</v>
      </c>
      <c r="H14" s="152"/>
      <c r="I14" s="218" t="s">
        <v>482</v>
      </c>
      <c r="J14" s="152"/>
      <c r="K14" s="26"/>
      <c r="L14" s="190">
        <f>ROUND(((J14-H14)/30.4),0)</f>
        <v>0</v>
      </c>
      <c r="M14" s="19"/>
      <c r="N14" s="107"/>
      <c r="O14" s="32"/>
      <c r="P14" s="32"/>
      <c r="Q14" s="32"/>
      <c r="R14" s="156"/>
      <c r="S14" s="156"/>
      <c r="T14" s="157"/>
      <c r="U14" s="157"/>
      <c r="V14" s="157"/>
      <c r="W14" s="157"/>
      <c r="X14" s="157"/>
      <c r="Y14" s="157"/>
      <c r="Z14" s="157"/>
      <c r="AA14" s="157"/>
      <c r="AB14" s="157"/>
      <c r="AC14" s="157"/>
      <c r="AD14" s="158"/>
      <c r="AE14" s="158"/>
      <c r="AF14" s="157"/>
      <c r="AG14" s="157"/>
      <c r="AH14" s="157"/>
      <c r="AI14" s="157"/>
      <c r="AJ14" s="157"/>
      <c r="AK14" s="157"/>
      <c r="AL14" s="157"/>
      <c r="AM14" s="157"/>
      <c r="AN14" s="6"/>
      <c r="AO14" s="6"/>
    </row>
    <row r="15" spans="1:41" s="192" customFormat="1" ht="9.9499999999999993" customHeight="1" x14ac:dyDescent="0.25">
      <c r="A15" s="16"/>
      <c r="B15" s="18"/>
      <c r="C15" s="335"/>
      <c r="D15" s="193"/>
      <c r="E15" s="193"/>
      <c r="F15" s="193"/>
      <c r="G15" s="217"/>
      <c r="H15" s="201"/>
      <c r="I15" s="217"/>
      <c r="J15" s="188"/>
      <c r="K15" s="26"/>
      <c r="L15" s="26"/>
      <c r="M15" s="19"/>
      <c r="N15" s="107"/>
      <c r="O15" s="32"/>
      <c r="P15" s="32"/>
      <c r="Q15" s="32"/>
      <c r="R15" s="156"/>
      <c r="S15" s="156"/>
      <c r="T15" s="157"/>
      <c r="U15" s="157"/>
      <c r="V15" s="157"/>
      <c r="W15" s="157"/>
      <c r="X15" s="157"/>
      <c r="Y15" s="157"/>
      <c r="Z15" s="157"/>
      <c r="AA15" s="157"/>
      <c r="AB15" s="157"/>
      <c r="AC15" s="157"/>
      <c r="AD15" s="158"/>
      <c r="AE15" s="158"/>
      <c r="AF15" s="157"/>
      <c r="AG15" s="157"/>
      <c r="AH15" s="157"/>
      <c r="AI15" s="157"/>
      <c r="AJ15" s="157"/>
      <c r="AK15" s="157"/>
      <c r="AL15" s="157"/>
      <c r="AM15" s="157"/>
      <c r="AN15" s="6"/>
      <c r="AO15" s="6"/>
    </row>
    <row r="16" spans="1:41" s="192" customFormat="1" ht="18" customHeight="1" x14ac:dyDescent="0.25">
      <c r="A16" s="16"/>
      <c r="B16" s="18"/>
      <c r="C16" s="335"/>
      <c r="D16" s="193"/>
      <c r="E16" s="193"/>
      <c r="F16" s="193"/>
      <c r="G16" s="551" t="s">
        <v>503</v>
      </c>
      <c r="H16" s="552"/>
      <c r="I16" s="551" t="s">
        <v>523</v>
      </c>
      <c r="J16" s="552"/>
      <c r="K16" s="553" t="s">
        <v>506</v>
      </c>
      <c r="L16" s="552"/>
      <c r="M16" s="19"/>
      <c r="N16" s="107"/>
      <c r="O16" s="32"/>
      <c r="P16" s="32"/>
      <c r="Q16" s="32"/>
      <c r="R16" s="156"/>
      <c r="S16" s="156"/>
      <c r="T16" s="157"/>
      <c r="U16" s="157"/>
      <c r="V16" s="157"/>
      <c r="W16" s="157"/>
      <c r="X16" s="157"/>
      <c r="Y16" s="157"/>
      <c r="Z16" s="157"/>
      <c r="AA16" s="157"/>
      <c r="AB16" s="157"/>
      <c r="AC16" s="157"/>
      <c r="AD16" s="158"/>
      <c r="AE16" s="158"/>
      <c r="AF16" s="157"/>
      <c r="AG16" s="157"/>
      <c r="AH16" s="157"/>
      <c r="AI16" s="157"/>
      <c r="AJ16" s="157"/>
      <c r="AK16" s="157"/>
      <c r="AL16" s="157"/>
      <c r="AM16" s="157"/>
      <c r="AN16" s="6"/>
      <c r="AO16" s="6"/>
    </row>
    <row r="17" spans="1:45" s="192" customFormat="1" ht="18" customHeight="1" x14ac:dyDescent="0.25">
      <c r="A17" s="16"/>
      <c r="B17" s="18"/>
      <c r="C17" s="335"/>
      <c r="D17" s="193"/>
      <c r="E17" s="193"/>
      <c r="F17" s="193"/>
      <c r="G17" s="353" t="s">
        <v>507</v>
      </c>
      <c r="H17" s="353" t="s">
        <v>508</v>
      </c>
      <c r="I17" s="353" t="s">
        <v>509</v>
      </c>
      <c r="J17" s="375" t="s">
        <v>1564</v>
      </c>
      <c r="K17" s="353" t="s">
        <v>509</v>
      </c>
      <c r="L17" s="375" t="s">
        <v>1564</v>
      </c>
      <c r="M17" s="19"/>
      <c r="N17" s="107"/>
      <c r="O17" s="32"/>
      <c r="P17" s="32"/>
      <c r="Q17" s="32"/>
      <c r="R17" s="156"/>
      <c r="S17" s="156"/>
      <c r="T17" s="157"/>
      <c r="U17" s="157"/>
      <c r="V17" s="157"/>
      <c r="W17" s="157"/>
      <c r="X17" s="157"/>
      <c r="Y17" s="157"/>
      <c r="Z17" s="157"/>
      <c r="AA17" s="157"/>
      <c r="AB17" s="157"/>
      <c r="AC17" s="157"/>
      <c r="AD17" s="158"/>
      <c r="AE17" s="158"/>
      <c r="AF17" s="157"/>
      <c r="AG17" s="157"/>
      <c r="AH17" s="157"/>
      <c r="AI17" s="157"/>
      <c r="AJ17" s="157"/>
      <c r="AK17" s="157"/>
      <c r="AL17" s="157"/>
      <c r="AM17" s="157"/>
      <c r="AN17" s="6"/>
      <c r="AO17" s="6"/>
    </row>
    <row r="18" spans="1:45" s="192" customFormat="1" ht="18" customHeight="1" x14ac:dyDescent="0.25">
      <c r="A18" s="16"/>
      <c r="B18" s="18"/>
      <c r="C18" s="335" t="s">
        <v>541</v>
      </c>
      <c r="D18" s="193"/>
      <c r="E18" s="193"/>
      <c r="F18" s="193"/>
      <c r="G18" s="29"/>
      <c r="H18" s="29"/>
      <c r="I18" s="190">
        <f>I78</f>
        <v>0</v>
      </c>
      <c r="J18" s="190">
        <f>J78</f>
        <v>0</v>
      </c>
      <c r="K18" s="190">
        <f>K78</f>
        <v>0</v>
      </c>
      <c r="L18" s="190">
        <f>L78</f>
        <v>0</v>
      </c>
      <c r="M18" s="19"/>
      <c r="N18" s="107"/>
      <c r="O18" s="494" t="s">
        <v>274</v>
      </c>
      <c r="P18" s="496"/>
      <c r="Q18" s="494" t="s">
        <v>275</v>
      </c>
      <c r="R18" s="496"/>
      <c r="S18" s="494" t="s">
        <v>11</v>
      </c>
      <c r="T18" s="496"/>
      <c r="U18" s="424" t="s">
        <v>288</v>
      </c>
      <c r="V18" s="424"/>
      <c r="W18" s="157"/>
      <c r="X18" s="157"/>
      <c r="Y18" s="157"/>
      <c r="Z18" s="157"/>
      <c r="AA18" s="157"/>
      <c r="AB18" s="157"/>
      <c r="AC18" s="157"/>
      <c r="AD18" s="158"/>
      <c r="AE18" s="158"/>
      <c r="AF18" s="157"/>
      <c r="AG18" s="157"/>
      <c r="AH18" s="157"/>
      <c r="AI18" s="157"/>
      <c r="AJ18" s="157"/>
      <c r="AK18" s="157"/>
      <c r="AL18" s="157"/>
      <c r="AM18" s="157"/>
      <c r="AN18" s="6"/>
      <c r="AO18" s="6"/>
    </row>
    <row r="19" spans="1:45" s="192" customFormat="1" ht="18" customHeight="1" x14ac:dyDescent="0.25">
      <c r="A19" s="16"/>
      <c r="B19" s="18"/>
      <c r="C19" s="335" t="s">
        <v>512</v>
      </c>
      <c r="D19" s="193"/>
      <c r="E19" s="193"/>
      <c r="F19" s="193"/>
      <c r="G19" s="217"/>
      <c r="H19" s="49"/>
      <c r="I19" s="217"/>
      <c r="J19" s="49"/>
      <c r="K19" s="300">
        <f>IF(U19=0,0,(K18/S19)*12)</f>
        <v>0</v>
      </c>
      <c r="L19" s="300">
        <f>IF(U19=0,0,(L18/S19)*12)</f>
        <v>0</v>
      </c>
      <c r="M19" s="19"/>
      <c r="N19" s="107"/>
      <c r="O19" s="554">
        <f>MIN(G47:G77)</f>
        <v>0</v>
      </c>
      <c r="P19" s="555"/>
      <c r="Q19" s="554">
        <f>MAX(H47:H77)</f>
        <v>0</v>
      </c>
      <c r="R19" s="555"/>
      <c r="S19" s="511">
        <f>DATEDIF(O19,Q19,"m")+1</f>
        <v>1</v>
      </c>
      <c r="T19" s="513"/>
      <c r="U19" s="424">
        <f>COUNTA(G47:G77)</f>
        <v>0</v>
      </c>
      <c r="V19" s="424"/>
      <c r="W19" s="157"/>
      <c r="X19" s="157"/>
      <c r="Y19" s="157"/>
      <c r="Z19" s="157"/>
      <c r="AA19" s="157"/>
      <c r="AB19" s="157"/>
      <c r="AC19" s="157"/>
      <c r="AD19" s="158"/>
      <c r="AE19" s="158"/>
      <c r="AF19" s="157"/>
      <c r="AG19" s="157"/>
      <c r="AH19" s="157"/>
      <c r="AI19" s="157"/>
      <c r="AJ19" s="157"/>
      <c r="AK19" s="157"/>
      <c r="AL19" s="157"/>
      <c r="AM19" s="157"/>
      <c r="AN19" s="6"/>
      <c r="AO19" s="6"/>
    </row>
    <row r="20" spans="1:45" s="192" customFormat="1" ht="9.9499999999999993" customHeight="1" x14ac:dyDescent="0.25">
      <c r="A20" s="16"/>
      <c r="B20" s="18"/>
      <c r="C20" s="344"/>
      <c r="D20" s="193"/>
      <c r="E20" s="193"/>
      <c r="F20" s="193"/>
      <c r="G20" s="193"/>
      <c r="H20" s="193"/>
      <c r="I20" s="193"/>
      <c r="J20" s="193"/>
      <c r="K20" s="193"/>
      <c r="L20" s="193"/>
      <c r="M20" s="19"/>
      <c r="N20" s="107"/>
      <c r="O20" s="32"/>
      <c r="P20" s="32"/>
      <c r="Q20" s="32"/>
      <c r="R20" s="32"/>
      <c r="S20" s="32"/>
      <c r="U20" s="6"/>
      <c r="V20" s="6"/>
      <c r="W20" s="6"/>
      <c r="X20" s="6"/>
      <c r="Y20" s="6"/>
      <c r="Z20" s="6"/>
      <c r="AD20" s="98"/>
      <c r="AE20" s="98"/>
      <c r="AF20" s="6"/>
      <c r="AG20" s="6"/>
      <c r="AH20" s="6"/>
      <c r="AI20" s="6"/>
      <c r="AJ20" s="6"/>
      <c r="AK20" s="6"/>
      <c r="AL20" s="6"/>
      <c r="AM20" s="6"/>
      <c r="AN20" s="6"/>
      <c r="AO20" s="6"/>
    </row>
    <row r="21" spans="1:45" s="192" customFormat="1" ht="18" customHeight="1" x14ac:dyDescent="0.25">
      <c r="A21" s="16"/>
      <c r="B21" s="18"/>
      <c r="C21" s="335" t="s">
        <v>513</v>
      </c>
      <c r="D21" s="193"/>
      <c r="E21" s="193"/>
      <c r="F21" s="193"/>
      <c r="G21" s="193"/>
      <c r="H21" s="193"/>
      <c r="I21" s="526"/>
      <c r="J21" s="526"/>
      <c r="K21" s="527"/>
      <c r="L21" s="190">
        <f>SUMPRODUCT((E48:E77&lt;&gt;"")/COUNTIF(E48:E77,E48:E77&amp;""))</f>
        <v>0</v>
      </c>
      <c r="M21" s="19"/>
      <c r="N21" s="107"/>
      <c r="O21" s="32"/>
      <c r="P21" s="32"/>
      <c r="Q21" s="32"/>
      <c r="R21" s="32"/>
      <c r="S21" s="32"/>
      <c r="U21" s="6"/>
      <c r="V21" s="6"/>
      <c r="W21" s="6"/>
      <c r="X21" s="6"/>
      <c r="Y21" s="6"/>
      <c r="Z21" s="6"/>
      <c r="AD21" s="98"/>
      <c r="AE21" s="98"/>
      <c r="AF21" s="6"/>
      <c r="AG21" s="6"/>
      <c r="AH21" s="6"/>
      <c r="AI21" s="6"/>
      <c r="AJ21" s="6"/>
      <c r="AK21" s="6"/>
      <c r="AL21" s="6"/>
      <c r="AM21" s="6"/>
      <c r="AN21" s="6"/>
      <c r="AO21" s="6"/>
    </row>
    <row r="22" spans="1:45" s="192" customFormat="1" ht="18" customHeight="1" x14ac:dyDescent="0.25">
      <c r="A22" s="16"/>
      <c r="B22" s="18"/>
      <c r="C22" s="335" t="s">
        <v>542</v>
      </c>
      <c r="D22" s="191"/>
      <c r="E22" s="191"/>
      <c r="F22" s="191"/>
      <c r="G22" s="227"/>
      <c r="H22" s="528" t="s">
        <v>516</v>
      </c>
      <c r="I22" s="526"/>
      <c r="J22" s="526"/>
      <c r="K22" s="527"/>
      <c r="L22" s="190">
        <f>F78</f>
        <v>0</v>
      </c>
      <c r="M22" s="19"/>
      <c r="N22" s="107"/>
      <c r="O22" s="494" t="s">
        <v>78</v>
      </c>
      <c r="P22" s="495"/>
      <c r="Q22" s="495"/>
      <c r="R22" s="496"/>
      <c r="S22" s="494" t="s">
        <v>85</v>
      </c>
      <c r="T22" s="495"/>
      <c r="U22" s="495"/>
      <c r="V22" s="496"/>
      <c r="W22" s="494" t="s">
        <v>79</v>
      </c>
      <c r="X22" s="495"/>
      <c r="Y22" s="495"/>
      <c r="Z22" s="496"/>
      <c r="AA22" s="494" t="s">
        <v>80</v>
      </c>
      <c r="AB22" s="495"/>
      <c r="AC22" s="495"/>
      <c r="AD22" s="496"/>
      <c r="AE22" s="424" t="s">
        <v>77</v>
      </c>
      <c r="AF22" s="424"/>
      <c r="AG22" s="424"/>
      <c r="AH22" s="424"/>
      <c r="AI22" s="494" t="s">
        <v>81</v>
      </c>
      <c r="AJ22" s="495"/>
      <c r="AK22" s="495"/>
      <c r="AL22" s="496"/>
      <c r="AM22" s="165"/>
      <c r="AN22" s="424" t="s">
        <v>60</v>
      </c>
      <c r="AO22" s="424"/>
      <c r="AQ22" s="518" t="s">
        <v>280</v>
      </c>
      <c r="AR22" s="294"/>
      <c r="AS22" s="518" t="s">
        <v>281</v>
      </c>
    </row>
    <row r="23" spans="1:45" s="192" customFormat="1" ht="18" customHeight="1" x14ac:dyDescent="0.25">
      <c r="A23" s="16"/>
      <c r="B23" s="18"/>
      <c r="C23" s="446" t="s">
        <v>1569</v>
      </c>
      <c r="D23" s="446"/>
      <c r="E23" s="446"/>
      <c r="F23" s="446"/>
      <c r="G23" s="191"/>
      <c r="H23" s="191"/>
      <c r="I23" s="191"/>
      <c r="J23" s="191"/>
      <c r="K23" s="191"/>
      <c r="L23" s="29"/>
      <c r="M23" s="19"/>
      <c r="N23" s="107"/>
      <c r="O23" s="488" t="s">
        <v>8</v>
      </c>
      <c r="P23" s="488"/>
      <c r="Q23" s="488" t="s">
        <v>7</v>
      </c>
      <c r="R23" s="488"/>
      <c r="S23" s="424" t="s">
        <v>8</v>
      </c>
      <c r="T23" s="424"/>
      <c r="U23" s="424" t="s">
        <v>7</v>
      </c>
      <c r="V23" s="424"/>
      <c r="W23" s="424" t="s">
        <v>8</v>
      </c>
      <c r="X23" s="424"/>
      <c r="Y23" s="424" t="s">
        <v>7</v>
      </c>
      <c r="Z23" s="424"/>
      <c r="AA23" s="424" t="s">
        <v>8</v>
      </c>
      <c r="AB23" s="424"/>
      <c r="AC23" s="549" t="s">
        <v>7</v>
      </c>
      <c r="AD23" s="550"/>
      <c r="AE23" s="424" t="s">
        <v>8</v>
      </c>
      <c r="AF23" s="424"/>
      <c r="AG23" s="424" t="s">
        <v>7</v>
      </c>
      <c r="AH23" s="424"/>
      <c r="AI23" s="424" t="s">
        <v>8</v>
      </c>
      <c r="AJ23" s="424"/>
      <c r="AK23" s="424" t="s">
        <v>7</v>
      </c>
      <c r="AL23" s="424"/>
      <c r="AM23" s="165"/>
      <c r="AN23" s="199" t="s">
        <v>8</v>
      </c>
      <c r="AO23" s="199" t="s">
        <v>7</v>
      </c>
      <c r="AQ23" s="519"/>
      <c r="AR23" s="294"/>
      <c r="AS23" s="519"/>
    </row>
    <row r="24" spans="1:45" s="192" customFormat="1" ht="9.9499999999999993" customHeight="1" x14ac:dyDescent="0.25">
      <c r="A24" s="16"/>
      <c r="B24" s="18"/>
      <c r="C24" s="18"/>
      <c r="D24" s="18"/>
      <c r="E24" s="18"/>
      <c r="F24" s="18"/>
      <c r="G24" s="18"/>
      <c r="H24" s="18"/>
      <c r="I24" s="18"/>
      <c r="J24" s="18"/>
      <c r="K24" s="18"/>
      <c r="L24" s="18"/>
      <c r="M24" s="19"/>
      <c r="N24" s="107"/>
      <c r="O24" s="32"/>
      <c r="P24" s="32"/>
      <c r="Q24" s="32"/>
      <c r="R24" s="32"/>
      <c r="S24" s="32"/>
      <c r="AD24" s="162"/>
      <c r="AE24" s="162"/>
      <c r="AM24" s="207"/>
      <c r="AN24" s="6"/>
      <c r="AQ24" s="294"/>
      <c r="AR24" s="294"/>
      <c r="AS24" s="294"/>
    </row>
    <row r="25" spans="1:45" s="192" customFormat="1" ht="18" customHeight="1" x14ac:dyDescent="0.25">
      <c r="A25" s="16"/>
      <c r="B25" s="18"/>
      <c r="C25" s="341" t="s">
        <v>543</v>
      </c>
      <c r="D25" s="17"/>
      <c r="E25" s="17"/>
      <c r="F25" s="17"/>
      <c r="G25" s="498" t="s">
        <v>443</v>
      </c>
      <c r="H25" s="498"/>
      <c r="I25" s="498"/>
      <c r="J25" s="18"/>
      <c r="K25" s="28" t="s">
        <v>450</v>
      </c>
      <c r="L25" s="25" t="s">
        <v>517</v>
      </c>
      <c r="M25" s="19"/>
      <c r="N25" s="107"/>
      <c r="O25" s="150"/>
      <c r="P25" s="150"/>
      <c r="Q25" s="150"/>
      <c r="R25" s="150"/>
      <c r="S25" s="150"/>
      <c r="T25" s="37"/>
      <c r="U25" s="163"/>
      <c r="V25" s="163"/>
      <c r="W25" s="163"/>
      <c r="X25" s="163"/>
      <c r="Y25" s="163"/>
      <c r="Z25" s="163"/>
      <c r="AA25" s="37"/>
      <c r="AB25" s="37"/>
      <c r="AC25" s="37"/>
      <c r="AD25" s="164"/>
      <c r="AE25" s="164"/>
      <c r="AF25" s="37"/>
      <c r="AG25" s="37"/>
      <c r="AH25" s="37"/>
      <c r="AI25" s="37"/>
      <c r="AJ25" s="37"/>
      <c r="AK25" s="37"/>
      <c r="AL25" s="37"/>
      <c r="AM25" s="207"/>
      <c r="AN25" s="6"/>
      <c r="AQ25" s="294"/>
      <c r="AR25" s="294"/>
      <c r="AS25" s="294"/>
    </row>
    <row r="26" spans="1:45" s="192" customFormat="1" ht="18" customHeight="1" x14ac:dyDescent="0.25">
      <c r="A26" s="16"/>
      <c r="B26" s="210"/>
      <c r="C26" s="531"/>
      <c r="D26" s="532"/>
      <c r="E26" s="193"/>
      <c r="F26" s="344" t="s">
        <v>483</v>
      </c>
      <c r="G26" s="152"/>
      <c r="H26" s="340" t="s">
        <v>482</v>
      </c>
      <c r="I26" s="152"/>
      <c r="J26" s="202"/>
      <c r="K26" s="29"/>
      <c r="L26" s="190" t="str">
        <f>IFERROR(ROUND(K26/((I26-G26)/30.4),0),"")</f>
        <v/>
      </c>
      <c r="M26" s="19"/>
      <c r="N26" s="107"/>
      <c r="O26" s="161">
        <f>((($L19-$O$257)/($O$256-$O$257))*0.5+1)</f>
        <v>0.25</v>
      </c>
      <c r="P26" s="167">
        <f>IF($O26&gt;1.5,1.5,IF($O26&lt;0.5,0,$O26))</f>
        <v>0</v>
      </c>
      <c r="Q26" s="161">
        <f>((($L19-$Q$257)/($Q$256-$Q$257))*0.5+1)</f>
        <v>0</v>
      </c>
      <c r="R26" s="167">
        <f>IF($Q26&gt;1.5,1.5,IF($Q26&lt;0.5,0,$Q26))</f>
        <v>0</v>
      </c>
      <c r="S26" s="161">
        <f>((($K26-$S$257)/($S$256-$S$257))*0.5+1)</f>
        <v>-0.75</v>
      </c>
      <c r="T26" s="167">
        <f>IF($S26&gt;1.5,1.5,IF($S26&lt;0.5,0,$S26))</f>
        <v>0</v>
      </c>
      <c r="U26" s="161">
        <f>((($K26-$U$257)/($U$256-$U$257))*0.5+1)</f>
        <v>-1.4</v>
      </c>
      <c r="V26" s="167">
        <f>IF($U26&gt;1.5,1.5,IF($U26&lt;0.5,0,$U26))</f>
        <v>0</v>
      </c>
      <c r="W26" s="161">
        <f>((($G18-$W$257)/($W$256-$W$257))*0.5+1)</f>
        <v>0.25</v>
      </c>
      <c r="X26" s="167">
        <f>IF($W26&gt;1.5,1.5,IF($W26&lt;0.5,0,$W26))</f>
        <v>0</v>
      </c>
      <c r="Y26" s="161">
        <f>((($G18-$Y$257)/($Y$256-$Y$257))*0.5+1)</f>
        <v>0.125</v>
      </c>
      <c r="Z26" s="167">
        <f>IF($Y26&gt;1.5,1.5,IF($Y26&lt;0.5,0,$Y26))</f>
        <v>0</v>
      </c>
      <c r="AA26" s="161">
        <f>((($H18-$AA$257)/($AA$256-$AA$257))*0.5+1)</f>
        <v>0</v>
      </c>
      <c r="AB26" s="167">
        <f>IF($AA26&gt;1.5,1.5,IF($AA26&lt;0.5,0,$AA26))</f>
        <v>0</v>
      </c>
      <c r="AC26" s="161">
        <f>((($H18-$AC$257)/($AC$256-$AC$257))*0.5+1)</f>
        <v>-0.5</v>
      </c>
      <c r="AD26" s="167">
        <f>IF($AC26&gt;1.5,1.5,IF($AC26&lt;0.5,0,$AC26))</f>
        <v>0</v>
      </c>
      <c r="AE26" s="161">
        <f>((($L21-$AE$257)/($AE$256-$AE$257))*0.5+1)</f>
        <v>0</v>
      </c>
      <c r="AF26" s="167">
        <f>IF($AE26&gt;1.5,1.5,IF($AE26&lt;0.5,0,$AE26))</f>
        <v>0</v>
      </c>
      <c r="AG26" s="161">
        <f>((($L21-$AF$257)/($AF$256-$AF$257))*0.5+1)</f>
        <v>-0.5</v>
      </c>
      <c r="AH26" s="167">
        <f>IF($AG26&gt;1.5,1.5,IF($AG26&lt;0.5,0,$AG26))</f>
        <v>0</v>
      </c>
      <c r="AI26" s="161">
        <f>((($T47-$AG$257)/($AG$256-$AG$257))*0.5+1)</f>
        <v>0.16666666666666663</v>
      </c>
      <c r="AJ26" s="167">
        <f>IF($AI26&gt;1.5,1.5,IF($AI26&lt;0.5,0,$AI26))</f>
        <v>0</v>
      </c>
      <c r="AK26" s="161">
        <f>((($V47-$AI$257)/($AI$256-$AI$257))*0.5+1)</f>
        <v>0</v>
      </c>
      <c r="AL26" s="167">
        <f>IF($AK26&gt;1.5,1.5,IF($AK26&lt;0.5,0,$AK26))</f>
        <v>0</v>
      </c>
      <c r="AM26" s="166"/>
      <c r="AN26" s="168">
        <f>IF(AND($C26="Portfolio Manager",PRODUCT(P26,T26,X26,AB26,AF26,AJ26)&gt;=1,$L$30&gt;=$AO$256),1,0)</f>
        <v>0</v>
      </c>
      <c r="AO26" s="168">
        <f>IF(AND($C26="Portfolio Manager",PRODUCT(R26,V26,Z26,AD26,AH26,AL26)&gt;=1,$L$30&gt;=$AO$255),1,0)</f>
        <v>0</v>
      </c>
      <c r="AQ26" s="295">
        <f>IF(AND(OR(J18&gt;=O$263,L18&gt;=Q$263),K26&gt;=S$263,G18+H18&gt;=U$263,AS26&gt;=W$263,L30&gt;=Y$263,R47&gt;=AA$263),1,0)</f>
        <v>0</v>
      </c>
      <c r="AR26" s="294"/>
      <c r="AS26" s="297">
        <f>IF(I26="",0,DATEDIF(G26,I26,"m")+1)</f>
        <v>0</v>
      </c>
    </row>
    <row r="27" spans="1:45" s="192" customFormat="1" ht="18" customHeight="1" x14ac:dyDescent="0.25">
      <c r="A27" s="16"/>
      <c r="B27" s="210"/>
      <c r="C27" s="531"/>
      <c r="D27" s="532"/>
      <c r="E27" s="193"/>
      <c r="F27" s="344" t="s">
        <v>483</v>
      </c>
      <c r="G27" s="152"/>
      <c r="H27" s="340" t="s">
        <v>482</v>
      </c>
      <c r="I27" s="152"/>
      <c r="J27" s="202"/>
      <c r="K27" s="29"/>
      <c r="L27" s="190" t="str">
        <f t="shared" ref="L27:L28" si="0">IFERROR(ROUND(K27/((I27-G27)/30.4),0),"")</f>
        <v/>
      </c>
      <c r="M27" s="19"/>
      <c r="N27" s="107"/>
      <c r="O27" s="161">
        <f>((($L19-$O$257)/($O$256-$O$257))*0.5+1)</f>
        <v>0.25</v>
      </c>
      <c r="P27" s="167">
        <f t="shared" ref="P27:P28" si="1">IF($O27&gt;1.5,1.5,IF($O27&lt;0.5,0,$O27))</f>
        <v>0</v>
      </c>
      <c r="Q27" s="161">
        <f>((($L19-$Q$257)/($Q$256-$Q$257))*0.5+1)</f>
        <v>0</v>
      </c>
      <c r="R27" s="167">
        <f t="shared" ref="R27:R28" si="2">IF($Q27&gt;1.5,1.5,IF($Q27&lt;0.5,0,$Q27))</f>
        <v>0</v>
      </c>
      <c r="S27" s="161">
        <f>((($K27-$S$257)/($S$256-$S$257))*0.5+1)</f>
        <v>-0.75</v>
      </c>
      <c r="T27" s="167">
        <f t="shared" ref="T27:T28" si="3">IF($S27&gt;1.5,1.5,IF($S27&lt;0.5,0,$S27))</f>
        <v>0</v>
      </c>
      <c r="U27" s="161">
        <f>((($K27-$U$257)/($U$256-$U$257))*0.5+1)</f>
        <v>-1.4</v>
      </c>
      <c r="V27" s="167">
        <f t="shared" ref="V27:V28" si="4">IF($U27&gt;1.5,1.5,IF($U27&lt;0.5,0,$U27))</f>
        <v>0</v>
      </c>
      <c r="W27" s="161">
        <f>((($G18-$W$257)/($W$256-$W$257))*0.5+1)</f>
        <v>0.25</v>
      </c>
      <c r="X27" s="167">
        <f t="shared" ref="X27:X28" si="5">IF($W27&gt;1.5,1.5,IF($W27&lt;0.5,0,$W27))</f>
        <v>0</v>
      </c>
      <c r="Y27" s="161">
        <f>((($G18-$Y$257)/($Y$256-$Y$257))*0.5+1)</f>
        <v>0.125</v>
      </c>
      <c r="Z27" s="167">
        <f t="shared" ref="Z27:Z28" si="6">IF($Y27&gt;1.5,1.5,IF($Y27&lt;0.5,0,$Y27))</f>
        <v>0</v>
      </c>
      <c r="AA27" s="161">
        <f>((($H18-$AA$257)/($AA$256-$AA$257))*0.5+1)</f>
        <v>0</v>
      </c>
      <c r="AB27" s="167">
        <f t="shared" ref="AB27:AB28" si="7">IF($AA27&gt;1.5,1.5,IF($AA27&lt;0.5,0,$AA27))</f>
        <v>0</v>
      </c>
      <c r="AC27" s="161">
        <f>((($H18-$AC$257)/($AC$256-$AC$257))*0.5+1)</f>
        <v>-0.5</v>
      </c>
      <c r="AD27" s="167">
        <f t="shared" ref="AD27:AD28" si="8">IF($AC27&gt;1.5,1.5,IF($AC27&lt;0.5,0,$AC27))</f>
        <v>0</v>
      </c>
      <c r="AE27" s="161">
        <f>((($L21-$AE$257)/($AE$256-$AE$257))*0.5+1)</f>
        <v>0</v>
      </c>
      <c r="AF27" s="167">
        <f t="shared" ref="AF27:AF28" si="9">IF($AE27&gt;1.5,1.5,IF($AE27&lt;0.5,0,$AE27))</f>
        <v>0</v>
      </c>
      <c r="AG27" s="161">
        <f>((($L21-$AF$257)/($AF$256-$AF$257))*0.5+1)</f>
        <v>-0.5</v>
      </c>
      <c r="AH27" s="167">
        <f>IF($AG27&gt;1.5,1.5,IF($AG27&lt;0.5,0,$AG27))</f>
        <v>0</v>
      </c>
      <c r="AI27" s="161">
        <f>((($T47-$AG$257)/($AG$256-$AG$257))*0.5+1)</f>
        <v>0.16666666666666663</v>
      </c>
      <c r="AJ27" s="167">
        <f>IF($AI27&gt;1.5,1.5,IF($AI27&lt;0.5,0,$AI27))</f>
        <v>0</v>
      </c>
      <c r="AK27" s="161">
        <f>((($V47-$AI$257)/($AI$256-$AI$257))*0.5+1)</f>
        <v>0</v>
      </c>
      <c r="AL27" s="167">
        <f>IF($AK27&gt;1.5,1.5,IF($AK27&lt;0.5,0,$AK27))</f>
        <v>0</v>
      </c>
      <c r="AM27" s="166"/>
      <c r="AN27" s="168">
        <f>IF(AND($C27="Portfolio Manager",PRODUCT(P27,T27,X27,AB27,AF27,AJ27)&gt;=1,$L$30&gt;=$AO$256),1,0)</f>
        <v>0</v>
      </c>
      <c r="AO27" s="168">
        <f>IF(AND($C27="Portfolio Manager",PRODUCT(R27,V27,Z27,AD27,AH27,AL27)&gt;=1,$L$30&gt;=$AO$255),1,0)</f>
        <v>0</v>
      </c>
      <c r="AQ27" s="295">
        <f>IF(AND(OR(J18&gt;=O$263,L18&gt;=Q$263),K27&gt;=S$263,G18+H18&gt;=U$263,AS27&gt;=W$263,L30&gt;=Y$263,R47&gt;=AA$263),1,0)</f>
        <v>0</v>
      </c>
      <c r="AR27" s="294"/>
      <c r="AS27" s="297">
        <f t="shared" ref="AS27:AS28" si="10">IF(I27="",0,DATEDIF(G27,I27,"m")+1)</f>
        <v>0</v>
      </c>
    </row>
    <row r="28" spans="1:45" s="192" customFormat="1" ht="18" customHeight="1" x14ac:dyDescent="0.25">
      <c r="A28" s="16"/>
      <c r="B28" s="210"/>
      <c r="C28" s="533"/>
      <c r="D28" s="533"/>
      <c r="E28" s="193"/>
      <c r="F28" s="344" t="s">
        <v>483</v>
      </c>
      <c r="G28" s="152"/>
      <c r="H28" s="340" t="s">
        <v>482</v>
      </c>
      <c r="I28" s="152"/>
      <c r="J28" s="202"/>
      <c r="K28" s="29"/>
      <c r="L28" s="190" t="str">
        <f t="shared" si="0"/>
        <v/>
      </c>
      <c r="M28" s="19"/>
      <c r="N28" s="107"/>
      <c r="O28" s="161">
        <f>((($L19-$O$257)/($O$256-$O$257))*0.5+1)</f>
        <v>0.25</v>
      </c>
      <c r="P28" s="167">
        <f t="shared" si="1"/>
        <v>0</v>
      </c>
      <c r="Q28" s="161">
        <f>((($L19-$Q$257)/($Q$256-$Q$257))*0.5+1)</f>
        <v>0</v>
      </c>
      <c r="R28" s="167">
        <f t="shared" si="2"/>
        <v>0</v>
      </c>
      <c r="S28" s="161">
        <f>((($K28-$S$257)/($S$256-$S$257))*0.5+1)</f>
        <v>-0.75</v>
      </c>
      <c r="T28" s="167">
        <f t="shared" si="3"/>
        <v>0</v>
      </c>
      <c r="U28" s="161">
        <f>((($K28-$U$257)/($U$256-$U$257))*0.5+1)</f>
        <v>-1.4</v>
      </c>
      <c r="V28" s="167">
        <f t="shared" si="4"/>
        <v>0</v>
      </c>
      <c r="W28" s="161">
        <f>((($G18-$W$257)/($W$256-$W$257))*0.5+1)</f>
        <v>0.25</v>
      </c>
      <c r="X28" s="167">
        <f t="shared" si="5"/>
        <v>0</v>
      </c>
      <c r="Y28" s="161">
        <f>((($G18-$Y$257)/($Y$256-$Y$257))*0.5+1)</f>
        <v>0.125</v>
      </c>
      <c r="Z28" s="167">
        <f t="shared" si="6"/>
        <v>0</v>
      </c>
      <c r="AA28" s="161">
        <f>((($H18-$AA$257)/($AA$256-$AA$257))*0.5+1)</f>
        <v>0</v>
      </c>
      <c r="AB28" s="167">
        <f t="shared" si="7"/>
        <v>0</v>
      </c>
      <c r="AC28" s="161">
        <f>((($H18-$AC$257)/($AC$256-$AC$257))*0.5+1)</f>
        <v>-0.5</v>
      </c>
      <c r="AD28" s="167">
        <f t="shared" si="8"/>
        <v>0</v>
      </c>
      <c r="AE28" s="161">
        <f>((($L21-$AE$257)/($AE$256-$AE$257))*0.5+1)</f>
        <v>0</v>
      </c>
      <c r="AF28" s="167">
        <f t="shared" si="9"/>
        <v>0</v>
      </c>
      <c r="AG28" s="161">
        <f>((($L21-$AF$257)/($AF$256-$AF$257))*0.5+1)</f>
        <v>-0.5</v>
      </c>
      <c r="AH28" s="167">
        <f>IF($AG28&gt;1.5,1.5,IF($AG28&lt;0.5,0,$AG28))</f>
        <v>0</v>
      </c>
      <c r="AI28" s="161">
        <f>((($T47-$AG$257)/($AG$256-$AG$257))*0.5+1)</f>
        <v>0.16666666666666663</v>
      </c>
      <c r="AJ28" s="167">
        <f>IF($AI28&gt;1.5,1.5,IF($AI28&lt;0.5,0,$AI28))</f>
        <v>0</v>
      </c>
      <c r="AK28" s="161">
        <f>((($V47-$AI$257)/($AI$256-$AI$257))*0.5+1)</f>
        <v>0</v>
      </c>
      <c r="AL28" s="167">
        <f>IF($AK28&gt;1.5,1.5,IF($AK28&lt;0.5,0,$AK28))</f>
        <v>0</v>
      </c>
      <c r="AM28" s="166"/>
      <c r="AN28" s="168">
        <f>IF(AND($C28="Portfolio Manager",PRODUCT(P28,T28,X28,AB28,AF28,AJ28)&gt;=1,$L$30&gt;=$AO$256),1,0)</f>
        <v>0</v>
      </c>
      <c r="AO28" s="168">
        <f>IF(AND($C28="Portfolio Manager",PRODUCT(R28,V28,Z28,AD28,AH28,AL28)&gt;=1,$L$30&gt;=$AO$255),1,0)</f>
        <v>0</v>
      </c>
      <c r="AQ28" s="295">
        <f>IF(AND(OR(J18&gt;=O$263,L18&gt;=Q$263),K28&gt;=S$263,G18+H18&gt;=U$263,AS28&gt;=W$263,L30&gt;=Y$263,R47&gt;=AA$263),1,0)</f>
        <v>0</v>
      </c>
      <c r="AR28" s="294"/>
      <c r="AS28" s="297">
        <f t="shared" si="10"/>
        <v>0</v>
      </c>
    </row>
    <row r="29" spans="1:45" s="192" customFormat="1" ht="9.9499999999999993" customHeight="1" x14ac:dyDescent="0.25">
      <c r="A29" s="16"/>
      <c r="B29" s="18"/>
      <c r="C29" s="191"/>
      <c r="D29" s="191"/>
      <c r="E29" s="191"/>
      <c r="F29" s="191"/>
      <c r="G29" s="189"/>
      <c r="H29" s="188"/>
      <c r="I29" s="188"/>
      <c r="J29" s="188"/>
      <c r="K29" s="188"/>
      <c r="L29" s="188"/>
      <c r="M29" s="19"/>
      <c r="N29" s="107"/>
      <c r="O29" s="32"/>
      <c r="P29" s="32"/>
      <c r="Q29" s="32"/>
      <c r="R29" s="32"/>
      <c r="S29" s="32"/>
      <c r="U29" s="6"/>
      <c r="V29" s="6"/>
      <c r="W29" s="6"/>
      <c r="X29" s="6"/>
      <c r="Y29" s="6"/>
      <c r="Z29" s="6"/>
      <c r="AD29" s="98"/>
      <c r="AE29" s="98"/>
      <c r="AF29" s="6"/>
      <c r="AG29" s="6"/>
      <c r="AH29" s="6"/>
      <c r="AI29" s="6"/>
      <c r="AJ29" s="6"/>
      <c r="AK29" s="6"/>
      <c r="AL29" s="6"/>
      <c r="AM29" s="6"/>
      <c r="AN29" s="6"/>
      <c r="AO29" s="6"/>
    </row>
    <row r="30" spans="1:45" s="192" customFormat="1" ht="18" customHeight="1" x14ac:dyDescent="0.25">
      <c r="A30" s="16"/>
      <c r="B30" s="18"/>
      <c r="C30" s="425" t="s">
        <v>494</v>
      </c>
      <c r="D30" s="425"/>
      <c r="E30" s="425"/>
      <c r="F30" s="425"/>
      <c r="G30" s="425"/>
      <c r="H30" s="425"/>
      <c r="I30" s="425"/>
      <c r="J30" s="336"/>
      <c r="K30" s="336"/>
      <c r="L30" s="190">
        <f>SUM(L31:L40)</f>
        <v>0</v>
      </c>
      <c r="M30" s="19"/>
      <c r="N30" s="107"/>
      <c r="O30" s="173"/>
      <c r="P30" s="32"/>
      <c r="Q30" s="32"/>
      <c r="R30" s="32"/>
      <c r="S30" s="32"/>
      <c r="U30" s="6"/>
      <c r="V30" s="6"/>
      <c r="W30" s="6"/>
      <c r="X30" s="6"/>
      <c r="Y30" s="6"/>
      <c r="Z30" s="6"/>
      <c r="AD30" s="98"/>
      <c r="AE30" s="98"/>
      <c r="AF30" s="6"/>
      <c r="AG30" s="6"/>
      <c r="AH30" s="6"/>
      <c r="AI30" s="6"/>
      <c r="AJ30" s="6"/>
      <c r="AK30" s="6"/>
      <c r="AL30" s="6"/>
      <c r="AM30" s="6"/>
      <c r="AN30" s="6"/>
      <c r="AO30" s="6"/>
    </row>
    <row r="31" spans="1:45" s="192" customFormat="1" ht="18" customHeight="1" x14ac:dyDescent="0.25">
      <c r="A31" s="16"/>
      <c r="B31" s="18"/>
      <c r="C31" s="446" t="s">
        <v>452</v>
      </c>
      <c r="D31" s="446"/>
      <c r="E31" s="446"/>
      <c r="F31" s="446"/>
      <c r="G31" s="446"/>
      <c r="H31" s="446"/>
      <c r="I31" s="446"/>
      <c r="J31" s="446"/>
      <c r="K31" s="446"/>
      <c r="L31" s="29"/>
      <c r="M31" s="19"/>
      <c r="N31" s="107"/>
      <c r="O31" s="32"/>
      <c r="P31" s="32"/>
      <c r="Q31" s="32"/>
      <c r="R31" s="32"/>
      <c r="S31" s="32"/>
      <c r="U31" s="6"/>
      <c r="V31" s="6"/>
      <c r="W31" s="6"/>
      <c r="X31" s="6"/>
      <c r="Y31" s="6"/>
      <c r="Z31" s="6"/>
      <c r="AD31" s="98"/>
      <c r="AE31" s="98"/>
      <c r="AF31" s="6"/>
      <c r="AG31" s="6"/>
      <c r="AH31" s="6"/>
      <c r="AI31" s="6"/>
      <c r="AJ31" s="6"/>
      <c r="AK31" s="6"/>
      <c r="AL31" s="6"/>
      <c r="AM31" s="6"/>
      <c r="AN31" s="6"/>
      <c r="AO31" s="6"/>
    </row>
    <row r="32" spans="1:45" s="192" customFormat="1" ht="18" customHeight="1" x14ac:dyDescent="0.25">
      <c r="A32" s="16"/>
      <c r="B32" s="18"/>
      <c r="C32" s="446" t="s">
        <v>453</v>
      </c>
      <c r="D32" s="446"/>
      <c r="E32" s="446"/>
      <c r="F32" s="446"/>
      <c r="G32" s="446"/>
      <c r="H32" s="446"/>
      <c r="I32" s="446"/>
      <c r="J32" s="446"/>
      <c r="K32" s="446"/>
      <c r="L32" s="29"/>
      <c r="M32" s="19"/>
      <c r="N32" s="107"/>
      <c r="O32" s="32"/>
      <c r="P32" s="32"/>
      <c r="Q32" s="32"/>
      <c r="R32" s="32"/>
      <c r="S32" s="32"/>
      <c r="U32" s="6"/>
      <c r="V32" s="6"/>
      <c r="W32" s="6"/>
      <c r="X32" s="6"/>
      <c r="Y32" s="6"/>
      <c r="Z32" s="6"/>
      <c r="AD32" s="98"/>
      <c r="AE32" s="98"/>
      <c r="AF32" s="6"/>
      <c r="AG32" s="6"/>
      <c r="AH32" s="6"/>
      <c r="AI32" s="6"/>
      <c r="AJ32" s="6"/>
      <c r="AK32" s="6"/>
      <c r="AL32" s="6"/>
      <c r="AM32" s="6"/>
      <c r="AN32" s="6"/>
      <c r="AO32" s="6"/>
    </row>
    <row r="33" spans="1:41" s="192" customFormat="1" ht="18" customHeight="1" x14ac:dyDescent="0.25">
      <c r="A33" s="16"/>
      <c r="B33" s="18"/>
      <c r="C33" s="446" t="s">
        <v>454</v>
      </c>
      <c r="D33" s="446"/>
      <c r="E33" s="446"/>
      <c r="F33" s="446"/>
      <c r="G33" s="446"/>
      <c r="H33" s="446"/>
      <c r="I33" s="446"/>
      <c r="J33" s="446"/>
      <c r="K33" s="446"/>
      <c r="L33" s="29"/>
      <c r="M33" s="19"/>
      <c r="N33" s="107"/>
      <c r="O33" s="32"/>
      <c r="P33" s="32"/>
      <c r="Q33" s="32"/>
      <c r="R33" s="32"/>
      <c r="S33" s="32"/>
      <c r="U33" s="6"/>
      <c r="V33" s="6"/>
      <c r="W33" s="6"/>
      <c r="X33" s="6"/>
      <c r="Y33" s="6"/>
      <c r="Z33" s="6"/>
      <c r="AD33" s="98"/>
      <c r="AE33" s="98"/>
      <c r="AF33" s="6"/>
      <c r="AG33" s="6"/>
      <c r="AH33" s="6"/>
      <c r="AI33" s="6"/>
      <c r="AJ33" s="6"/>
      <c r="AK33" s="6"/>
      <c r="AL33" s="6"/>
      <c r="AM33" s="6"/>
      <c r="AN33" s="6"/>
      <c r="AO33" s="6"/>
    </row>
    <row r="34" spans="1:41" s="192" customFormat="1" ht="18" customHeight="1" x14ac:dyDescent="0.25">
      <c r="A34" s="16"/>
      <c r="B34" s="18"/>
      <c r="C34" s="446" t="s">
        <v>455</v>
      </c>
      <c r="D34" s="446"/>
      <c r="E34" s="446"/>
      <c r="F34" s="446"/>
      <c r="G34" s="446"/>
      <c r="H34" s="446"/>
      <c r="I34" s="446"/>
      <c r="J34" s="446"/>
      <c r="K34" s="446"/>
      <c r="L34" s="29"/>
      <c r="M34" s="19"/>
      <c r="N34" s="107"/>
      <c r="O34" s="32"/>
      <c r="P34" s="32"/>
      <c r="Q34" s="32"/>
      <c r="R34" s="32"/>
      <c r="S34" s="32"/>
      <c r="U34" s="6"/>
      <c r="V34" s="6"/>
      <c r="W34" s="6"/>
      <c r="X34" s="6"/>
      <c r="Y34" s="6"/>
      <c r="Z34" s="6"/>
      <c r="AD34" s="98"/>
      <c r="AE34" s="98"/>
      <c r="AF34" s="6"/>
      <c r="AG34" s="6"/>
      <c r="AH34" s="6"/>
      <c r="AI34" s="6"/>
      <c r="AJ34" s="6"/>
      <c r="AK34" s="6"/>
      <c r="AL34" s="6"/>
      <c r="AM34" s="6"/>
      <c r="AN34" s="6"/>
      <c r="AO34" s="6"/>
    </row>
    <row r="35" spans="1:41" s="192" customFormat="1" ht="18" customHeight="1" x14ac:dyDescent="0.25">
      <c r="A35" s="16"/>
      <c r="B35" s="18"/>
      <c r="C35" s="446" t="s">
        <v>456</v>
      </c>
      <c r="D35" s="446"/>
      <c r="E35" s="446"/>
      <c r="F35" s="446"/>
      <c r="G35" s="446"/>
      <c r="H35" s="446"/>
      <c r="I35" s="446"/>
      <c r="J35" s="446"/>
      <c r="K35" s="446"/>
      <c r="L35" s="29"/>
      <c r="M35" s="19"/>
      <c r="N35" s="107"/>
      <c r="O35" s="32"/>
      <c r="P35" s="32"/>
      <c r="Q35" s="32"/>
      <c r="R35" s="32"/>
      <c r="S35" s="32"/>
      <c r="U35" s="6"/>
      <c r="V35" s="6"/>
      <c r="W35" s="6"/>
      <c r="X35" s="6"/>
      <c r="Y35" s="6"/>
      <c r="Z35" s="6"/>
      <c r="AD35" s="98"/>
      <c r="AE35" s="98"/>
      <c r="AF35" s="6"/>
      <c r="AG35" s="6"/>
      <c r="AH35" s="6"/>
      <c r="AI35" s="6"/>
      <c r="AJ35" s="6"/>
      <c r="AK35" s="6"/>
      <c r="AL35" s="6"/>
      <c r="AM35" s="6"/>
      <c r="AN35" s="6"/>
      <c r="AO35" s="6"/>
    </row>
    <row r="36" spans="1:41" s="192" customFormat="1" ht="18" customHeight="1" x14ac:dyDescent="0.25">
      <c r="A36" s="16"/>
      <c r="B36" s="18"/>
      <c r="C36" s="446" t="s">
        <v>457</v>
      </c>
      <c r="D36" s="446"/>
      <c r="E36" s="446"/>
      <c r="F36" s="446"/>
      <c r="G36" s="446"/>
      <c r="H36" s="446"/>
      <c r="I36" s="446"/>
      <c r="J36" s="446"/>
      <c r="K36" s="446"/>
      <c r="L36" s="29"/>
      <c r="M36" s="19"/>
      <c r="N36" s="107"/>
      <c r="O36" s="32"/>
      <c r="P36" s="32"/>
      <c r="Q36" s="32"/>
      <c r="R36" s="32"/>
      <c r="S36" s="32"/>
      <c r="U36" s="6"/>
      <c r="V36" s="6"/>
      <c r="W36" s="6"/>
      <c r="X36" s="6"/>
      <c r="Y36" s="6"/>
      <c r="Z36" s="6"/>
      <c r="AD36" s="98"/>
      <c r="AE36" s="98"/>
      <c r="AF36" s="6"/>
      <c r="AG36" s="6"/>
      <c r="AH36" s="6"/>
      <c r="AI36" s="6"/>
      <c r="AJ36" s="6"/>
      <c r="AK36" s="6"/>
      <c r="AL36" s="6"/>
      <c r="AM36" s="6"/>
      <c r="AN36" s="6"/>
      <c r="AO36" s="6"/>
    </row>
    <row r="37" spans="1:41" s="192" customFormat="1" ht="18" customHeight="1" x14ac:dyDescent="0.25">
      <c r="A37" s="16"/>
      <c r="B37" s="18"/>
      <c r="C37" s="446" t="s">
        <v>458</v>
      </c>
      <c r="D37" s="446"/>
      <c r="E37" s="446"/>
      <c r="F37" s="446"/>
      <c r="G37" s="446"/>
      <c r="H37" s="446"/>
      <c r="I37" s="446"/>
      <c r="J37" s="446"/>
      <c r="K37" s="446"/>
      <c r="L37" s="29"/>
      <c r="M37" s="19"/>
      <c r="N37" s="107"/>
      <c r="O37" s="32"/>
      <c r="P37" s="32"/>
      <c r="Q37" s="32"/>
      <c r="R37" s="32"/>
      <c r="S37" s="32"/>
      <c r="U37" s="6"/>
      <c r="V37" s="6"/>
      <c r="W37" s="6"/>
      <c r="X37" s="6"/>
      <c r="Y37" s="6"/>
      <c r="Z37" s="6"/>
      <c r="AD37" s="98"/>
      <c r="AE37" s="98"/>
      <c r="AF37" s="6"/>
      <c r="AG37" s="6"/>
      <c r="AH37" s="6"/>
      <c r="AI37" s="6"/>
      <c r="AJ37" s="6"/>
      <c r="AK37" s="6"/>
      <c r="AL37" s="6"/>
      <c r="AM37" s="6"/>
      <c r="AN37" s="6"/>
      <c r="AO37" s="6"/>
    </row>
    <row r="38" spans="1:41" s="192" customFormat="1" ht="18" customHeight="1" x14ac:dyDescent="0.25">
      <c r="A38" s="16"/>
      <c r="B38" s="18"/>
      <c r="C38" s="446" t="s">
        <v>459</v>
      </c>
      <c r="D38" s="446"/>
      <c r="E38" s="446"/>
      <c r="F38" s="446"/>
      <c r="G38" s="446"/>
      <c r="H38" s="446"/>
      <c r="I38" s="446"/>
      <c r="J38" s="446"/>
      <c r="K38" s="446"/>
      <c r="L38" s="29"/>
      <c r="M38" s="19"/>
      <c r="N38" s="107"/>
      <c r="O38" s="32"/>
      <c r="P38" s="32"/>
      <c r="Q38" s="32"/>
      <c r="R38" s="32"/>
      <c r="S38" s="32"/>
      <c r="U38" s="6"/>
      <c r="V38" s="6"/>
      <c r="W38" s="6"/>
      <c r="X38" s="6"/>
      <c r="Y38" s="6"/>
      <c r="Z38" s="6"/>
      <c r="AD38" s="98"/>
      <c r="AE38" s="98"/>
      <c r="AF38" s="6"/>
      <c r="AG38" s="6"/>
      <c r="AH38" s="6"/>
      <c r="AI38" s="6"/>
      <c r="AJ38" s="6"/>
      <c r="AK38" s="6"/>
      <c r="AL38" s="6"/>
      <c r="AM38" s="6"/>
      <c r="AN38" s="6"/>
      <c r="AO38" s="6"/>
    </row>
    <row r="39" spans="1:41" s="192" customFormat="1" ht="18" customHeight="1" x14ac:dyDescent="0.25">
      <c r="A39" s="16"/>
      <c r="B39" s="18"/>
      <c r="C39" s="446" t="s">
        <v>460</v>
      </c>
      <c r="D39" s="446"/>
      <c r="E39" s="446"/>
      <c r="F39" s="446"/>
      <c r="G39" s="446"/>
      <c r="H39" s="446"/>
      <c r="I39" s="446"/>
      <c r="J39" s="446"/>
      <c r="K39" s="446"/>
      <c r="L39" s="29"/>
      <c r="M39" s="19"/>
      <c r="N39" s="107"/>
      <c r="O39" s="32"/>
      <c r="P39" s="32"/>
      <c r="Q39" s="32"/>
      <c r="R39" s="32"/>
      <c r="S39" s="32"/>
      <c r="U39" s="6"/>
      <c r="V39" s="6"/>
      <c r="W39" s="6"/>
      <c r="X39" s="6"/>
      <c r="Y39" s="6"/>
      <c r="Z39" s="6"/>
      <c r="AD39" s="98"/>
      <c r="AE39" s="98"/>
      <c r="AF39" s="6"/>
      <c r="AG39" s="6"/>
      <c r="AH39" s="6"/>
      <c r="AI39" s="6"/>
      <c r="AJ39" s="6"/>
      <c r="AK39" s="6"/>
      <c r="AL39" s="6"/>
      <c r="AM39" s="6"/>
      <c r="AN39" s="6"/>
      <c r="AO39" s="6"/>
    </row>
    <row r="40" spans="1:41" s="192" customFormat="1" ht="18" customHeight="1" x14ac:dyDescent="0.25">
      <c r="A40" s="16"/>
      <c r="B40" s="18"/>
      <c r="C40" s="446" t="s">
        <v>461</v>
      </c>
      <c r="D40" s="446"/>
      <c r="E40" s="446"/>
      <c r="F40" s="446"/>
      <c r="G40" s="446"/>
      <c r="H40" s="446"/>
      <c r="I40" s="446"/>
      <c r="J40" s="446"/>
      <c r="K40" s="446"/>
      <c r="L40" s="29"/>
      <c r="M40" s="19"/>
      <c r="N40" s="107"/>
      <c r="O40" s="32"/>
      <c r="P40" s="32"/>
      <c r="Q40" s="32"/>
      <c r="R40" s="32"/>
      <c r="S40" s="32"/>
      <c r="U40" s="6"/>
      <c r="V40" s="6"/>
      <c r="W40" s="6"/>
      <c r="X40" s="6"/>
      <c r="Y40" s="6"/>
      <c r="Z40" s="6"/>
      <c r="AD40" s="98"/>
      <c r="AE40" s="98"/>
      <c r="AF40" s="6"/>
      <c r="AG40" s="6"/>
      <c r="AH40" s="6"/>
      <c r="AI40" s="6"/>
      <c r="AJ40" s="6"/>
      <c r="AK40" s="6"/>
      <c r="AL40" s="6"/>
      <c r="AM40" s="6"/>
      <c r="AN40" s="6"/>
      <c r="AO40" s="6"/>
    </row>
    <row r="41" spans="1:41" s="192" customFormat="1" ht="9.9499999999999993" customHeight="1" x14ac:dyDescent="0.25">
      <c r="A41" s="16"/>
      <c r="B41" s="18"/>
      <c r="C41" s="191"/>
      <c r="D41" s="191"/>
      <c r="E41" s="191"/>
      <c r="F41" s="191"/>
      <c r="G41" s="188"/>
      <c r="H41" s="188"/>
      <c r="I41" s="188"/>
      <c r="J41" s="188"/>
      <c r="K41" s="188"/>
      <c r="L41" s="188"/>
      <c r="M41" s="19"/>
      <c r="N41" s="107"/>
      <c r="O41" s="539"/>
      <c r="P41" s="539"/>
      <c r="Q41" s="539"/>
      <c r="R41" s="32"/>
      <c r="S41" s="32"/>
      <c r="U41" s="6"/>
      <c r="V41" s="6"/>
      <c r="W41" s="6"/>
      <c r="X41" s="6"/>
      <c r="Y41" s="6"/>
      <c r="Z41" s="6"/>
      <c r="AD41" s="98"/>
      <c r="AE41" s="98"/>
      <c r="AF41" s="6"/>
      <c r="AG41" s="6"/>
      <c r="AH41" s="6"/>
      <c r="AI41" s="6"/>
      <c r="AJ41" s="6"/>
      <c r="AK41" s="6"/>
      <c r="AL41" s="6"/>
      <c r="AM41" s="6"/>
      <c r="AN41" s="6"/>
      <c r="AO41" s="6"/>
    </row>
    <row r="42" spans="1:41" s="192" customFormat="1" ht="18" customHeight="1" x14ac:dyDescent="0.25">
      <c r="A42" s="16"/>
      <c r="B42" s="18"/>
      <c r="C42" s="341" t="s">
        <v>518</v>
      </c>
      <c r="D42" s="335"/>
      <c r="E42" s="335"/>
      <c r="F42" s="335"/>
      <c r="G42" s="336"/>
      <c r="H42" s="336"/>
      <c r="I42" s="336"/>
      <c r="J42" s="336"/>
      <c r="K42" s="336"/>
      <c r="L42" s="336"/>
      <c r="M42" s="19"/>
      <c r="N42" s="107"/>
      <c r="O42" s="209"/>
      <c r="P42" s="209"/>
      <c r="Q42" s="209"/>
      <c r="R42" s="32"/>
      <c r="S42" s="32"/>
      <c r="U42" s="6"/>
      <c r="V42" s="6"/>
      <c r="W42" s="6"/>
      <c r="X42" s="6"/>
      <c r="Y42" s="6"/>
      <c r="Z42" s="6"/>
      <c r="AD42" s="98"/>
      <c r="AE42" s="98"/>
      <c r="AF42" s="6"/>
      <c r="AG42" s="6"/>
      <c r="AH42" s="6"/>
      <c r="AI42" s="6"/>
      <c r="AJ42" s="6"/>
      <c r="AK42" s="6"/>
      <c r="AL42" s="6"/>
      <c r="AM42" s="6"/>
      <c r="AN42" s="6"/>
      <c r="AO42" s="6"/>
    </row>
    <row r="43" spans="1:41" s="281" customFormat="1" ht="27.95" customHeight="1" x14ac:dyDescent="0.25">
      <c r="A43" s="16"/>
      <c r="B43" s="18"/>
      <c r="C43" s="522" t="s">
        <v>1595</v>
      </c>
      <c r="D43" s="522"/>
      <c r="E43" s="522"/>
      <c r="F43" s="522"/>
      <c r="G43" s="522"/>
      <c r="H43" s="522"/>
      <c r="I43" s="522"/>
      <c r="J43" s="522"/>
      <c r="K43" s="522"/>
      <c r="L43" s="522"/>
      <c r="M43" s="19"/>
      <c r="N43" s="107"/>
      <c r="O43" s="285"/>
      <c r="P43" s="285"/>
      <c r="Q43" s="285"/>
      <c r="R43" s="32"/>
      <c r="S43" s="32"/>
      <c r="U43" s="6"/>
      <c r="V43" s="6"/>
      <c r="W43" s="6"/>
      <c r="X43" s="6"/>
      <c r="Y43" s="6"/>
      <c r="Z43" s="6"/>
      <c r="AD43" s="98"/>
      <c r="AE43" s="98"/>
      <c r="AF43" s="6"/>
      <c r="AG43" s="6"/>
      <c r="AH43" s="6"/>
      <c r="AI43" s="6"/>
      <c r="AJ43" s="6"/>
      <c r="AK43" s="6"/>
      <c r="AL43" s="6"/>
      <c r="AM43" s="6"/>
      <c r="AN43" s="6"/>
      <c r="AO43" s="6"/>
    </row>
    <row r="44" spans="1:41" s="281" customFormat="1" ht="9.9499999999999993" customHeight="1" x14ac:dyDescent="0.25">
      <c r="A44" s="16"/>
      <c r="B44" s="18"/>
      <c r="C44" s="341"/>
      <c r="D44" s="335"/>
      <c r="E44" s="335"/>
      <c r="F44" s="335"/>
      <c r="G44" s="336"/>
      <c r="H44" s="336"/>
      <c r="I44" s="336"/>
      <c r="J44" s="336"/>
      <c r="K44" s="336"/>
      <c r="L44" s="336"/>
      <c r="M44" s="19"/>
      <c r="N44" s="107"/>
      <c r="O44" s="285"/>
      <c r="P44" s="285"/>
      <c r="Q44" s="285"/>
      <c r="R44" s="32"/>
      <c r="S44" s="32"/>
      <c r="U44" s="6"/>
      <c r="V44" s="6"/>
      <c r="W44" s="6"/>
      <c r="X44" s="6"/>
      <c r="Y44" s="6"/>
      <c r="Z44" s="6"/>
      <c r="AD44" s="98"/>
      <c r="AE44" s="98"/>
      <c r="AF44" s="6"/>
      <c r="AG44" s="6"/>
      <c r="AH44" s="6"/>
      <c r="AI44" s="6"/>
      <c r="AJ44" s="6"/>
      <c r="AK44" s="6"/>
      <c r="AL44" s="6"/>
      <c r="AM44" s="6"/>
      <c r="AN44" s="6"/>
      <c r="AO44" s="6"/>
    </row>
    <row r="45" spans="1:41" s="192" customFormat="1" ht="18" customHeight="1" x14ac:dyDescent="0.25">
      <c r="A45" s="16"/>
      <c r="B45" s="543" t="s">
        <v>519</v>
      </c>
      <c r="C45" s="543" t="s">
        <v>437</v>
      </c>
      <c r="D45" s="543" t="s">
        <v>440</v>
      </c>
      <c r="E45" s="543" t="s">
        <v>439</v>
      </c>
      <c r="F45" s="545" t="s">
        <v>520</v>
      </c>
      <c r="G45" s="546" t="s">
        <v>521</v>
      </c>
      <c r="H45" s="547"/>
      <c r="I45" s="548" t="s">
        <v>523</v>
      </c>
      <c r="J45" s="547"/>
      <c r="K45" s="546" t="s">
        <v>504</v>
      </c>
      <c r="L45" s="547"/>
      <c r="M45" s="19"/>
      <c r="N45" s="107"/>
      <c r="O45" s="539"/>
      <c r="P45" s="393"/>
      <c r="Q45" s="393"/>
      <c r="R45" s="556" t="s">
        <v>82</v>
      </c>
      <c r="S45" s="556"/>
      <c r="T45" s="556"/>
      <c r="U45" s="556"/>
      <c r="V45" s="556"/>
      <c r="W45" s="556"/>
      <c r="X45" s="6"/>
      <c r="Y45" s="6"/>
      <c r="Z45" s="6"/>
      <c r="AD45" s="98"/>
      <c r="AE45" s="98"/>
      <c r="AF45" s="6"/>
      <c r="AG45" s="6"/>
      <c r="AH45" s="6"/>
      <c r="AI45" s="6"/>
      <c r="AJ45" s="6"/>
      <c r="AK45" s="6"/>
      <c r="AL45" s="6"/>
      <c r="AM45" s="6"/>
      <c r="AN45" s="6"/>
      <c r="AO45" s="6"/>
    </row>
    <row r="46" spans="1:41" s="192" customFormat="1" ht="18" customHeight="1" x14ac:dyDescent="0.25">
      <c r="A46" s="16"/>
      <c r="B46" s="544"/>
      <c r="C46" s="544"/>
      <c r="D46" s="544"/>
      <c r="E46" s="544"/>
      <c r="F46" s="544"/>
      <c r="G46" s="195" t="s">
        <v>522</v>
      </c>
      <c r="H46" s="195" t="s">
        <v>381</v>
      </c>
      <c r="I46" s="195" t="s">
        <v>505</v>
      </c>
      <c r="J46" s="376" t="s">
        <v>1564</v>
      </c>
      <c r="K46" s="195" t="s">
        <v>505</v>
      </c>
      <c r="L46" s="376" t="s">
        <v>1564</v>
      </c>
      <c r="M46" s="19"/>
      <c r="N46" s="107"/>
      <c r="O46" s="539"/>
      <c r="P46" s="393"/>
      <c r="Q46" s="393"/>
      <c r="R46" s="556" t="s">
        <v>287</v>
      </c>
      <c r="S46" s="556"/>
      <c r="T46" s="556" t="s">
        <v>83</v>
      </c>
      <c r="U46" s="556"/>
      <c r="V46" s="556" t="s">
        <v>84</v>
      </c>
      <c r="W46" s="556"/>
      <c r="X46" s="6"/>
      <c r="Y46" s="6"/>
      <c r="Z46" s="6"/>
      <c r="AD46" s="98"/>
      <c r="AE46" s="98"/>
      <c r="AF46" s="6"/>
      <c r="AG46" s="6"/>
      <c r="AH46" s="6"/>
      <c r="AI46" s="6"/>
      <c r="AJ46" s="6"/>
      <c r="AK46" s="6"/>
      <c r="AL46" s="6"/>
      <c r="AM46" s="6"/>
      <c r="AN46" s="6"/>
      <c r="AO46" s="6"/>
    </row>
    <row r="47" spans="1:41" s="192" customFormat="1" ht="18" customHeight="1" x14ac:dyDescent="0.25">
      <c r="A47" s="16"/>
      <c r="B47" s="23"/>
      <c r="C47" s="558" t="s">
        <v>544</v>
      </c>
      <c r="D47" s="535"/>
      <c r="E47" s="536"/>
      <c r="F47" s="226"/>
      <c r="G47" s="152"/>
      <c r="H47" s="152"/>
      <c r="I47" s="29"/>
      <c r="J47" s="29"/>
      <c r="K47" s="29"/>
      <c r="L47" s="29"/>
      <c r="M47" s="19"/>
      <c r="N47" s="107"/>
      <c r="O47" s="293"/>
      <c r="P47" s="394"/>
      <c r="Q47" s="394"/>
      <c r="R47" s="542">
        <f>COUNTIF($P48:PJ77,"&gt;=1")</f>
        <v>0</v>
      </c>
      <c r="S47" s="542"/>
      <c r="T47" s="542">
        <f>COUNTIF($P48:$P77,"&gt;=250")</f>
        <v>0</v>
      </c>
      <c r="U47" s="542"/>
      <c r="V47" s="542">
        <f>COUNTIF($P48:$P77,"&gt;=700")</f>
        <v>0</v>
      </c>
      <c r="W47" s="542"/>
      <c r="X47" s="6"/>
      <c r="Y47" s="6"/>
      <c r="Z47" s="6"/>
      <c r="AD47" s="98"/>
      <c r="AE47" s="98"/>
      <c r="AF47" s="6"/>
      <c r="AG47" s="6"/>
      <c r="AH47" s="6"/>
      <c r="AI47" s="6"/>
      <c r="AJ47" s="6"/>
      <c r="AK47" s="6"/>
      <c r="AL47" s="6"/>
      <c r="AM47" s="6"/>
      <c r="AN47" s="6"/>
      <c r="AO47" s="6"/>
    </row>
    <row r="48" spans="1:41" s="192" customFormat="1" ht="27.95" customHeight="1" x14ac:dyDescent="0.25">
      <c r="A48" s="16"/>
      <c r="B48" s="38">
        <v>1</v>
      </c>
      <c r="C48" s="221"/>
      <c r="D48" s="221"/>
      <c r="E48" s="221"/>
      <c r="F48" s="220"/>
      <c r="G48" s="152"/>
      <c r="H48" s="152"/>
      <c r="I48" s="29"/>
      <c r="J48" s="29"/>
      <c r="K48" s="29"/>
      <c r="L48" s="29"/>
      <c r="M48" s="19"/>
      <c r="N48" s="107"/>
      <c r="O48" s="293"/>
      <c r="P48" s="540">
        <f>IF(I48&gt;=J48,I48,J48)</f>
        <v>0</v>
      </c>
      <c r="Q48" s="540"/>
      <c r="R48" s="541"/>
      <c r="S48" s="541"/>
      <c r="T48" s="393"/>
      <c r="U48" s="395"/>
      <c r="V48" s="395"/>
      <c r="W48" s="395"/>
      <c r="X48" s="6"/>
      <c r="Y48" s="6"/>
      <c r="Z48" s="6"/>
      <c r="AD48" s="98"/>
      <c r="AE48" s="98"/>
      <c r="AF48" s="6"/>
      <c r="AG48" s="6"/>
      <c r="AH48" s="6"/>
      <c r="AI48" s="6"/>
      <c r="AJ48" s="6"/>
      <c r="AK48" s="6"/>
      <c r="AL48" s="6"/>
      <c r="AM48" s="6"/>
      <c r="AN48" s="6"/>
      <c r="AO48" s="6"/>
    </row>
    <row r="49" spans="1:41" s="192" customFormat="1" ht="27.95" customHeight="1" x14ac:dyDescent="0.25">
      <c r="A49" s="16"/>
      <c r="B49" s="38">
        <v>2</v>
      </c>
      <c r="C49" s="221"/>
      <c r="D49" s="221"/>
      <c r="E49" s="221"/>
      <c r="F49" s="220"/>
      <c r="G49" s="152"/>
      <c r="H49" s="152"/>
      <c r="I49" s="29"/>
      <c r="J49" s="29"/>
      <c r="K49" s="29"/>
      <c r="L49" s="29"/>
      <c r="M49" s="19"/>
      <c r="N49" s="107"/>
      <c r="O49" s="293"/>
      <c r="P49" s="540">
        <f t="shared" ref="P49:P77" si="11">IF(I49&gt;=J49,I49,J49)</f>
        <v>0</v>
      </c>
      <c r="Q49" s="540"/>
      <c r="R49" s="541"/>
      <c r="S49" s="541"/>
      <c r="T49" s="393"/>
      <c r="U49" s="395"/>
      <c r="V49" s="395"/>
      <c r="W49" s="395"/>
      <c r="X49" s="6"/>
      <c r="Y49" s="6"/>
      <c r="Z49" s="6"/>
      <c r="AD49" s="98"/>
      <c r="AE49" s="98"/>
      <c r="AF49" s="6"/>
      <c r="AG49" s="6"/>
      <c r="AH49" s="6"/>
      <c r="AI49" s="6"/>
      <c r="AJ49" s="6"/>
      <c r="AK49" s="6"/>
      <c r="AL49" s="6"/>
      <c r="AM49" s="6"/>
      <c r="AN49" s="6"/>
      <c r="AO49" s="6"/>
    </row>
    <row r="50" spans="1:41" s="192" customFormat="1" ht="27.95" customHeight="1" x14ac:dyDescent="0.25">
      <c r="A50" s="16"/>
      <c r="B50" s="38">
        <v>3</v>
      </c>
      <c r="C50" s="221"/>
      <c r="D50" s="221"/>
      <c r="E50" s="221"/>
      <c r="F50" s="220"/>
      <c r="G50" s="152"/>
      <c r="H50" s="152"/>
      <c r="I50" s="29"/>
      <c r="J50" s="29"/>
      <c r="K50" s="29"/>
      <c r="L50" s="29"/>
      <c r="M50" s="19"/>
      <c r="N50" s="107"/>
      <c r="O50" s="293"/>
      <c r="P50" s="540">
        <f t="shared" si="11"/>
        <v>0</v>
      </c>
      <c r="Q50" s="540"/>
      <c r="R50" s="541"/>
      <c r="S50" s="541"/>
      <c r="T50" s="393"/>
      <c r="U50" s="395"/>
      <c r="V50" s="395"/>
      <c r="W50" s="395"/>
      <c r="X50" s="6"/>
      <c r="Y50" s="6"/>
      <c r="Z50" s="6"/>
      <c r="AD50" s="98"/>
      <c r="AE50" s="98"/>
      <c r="AF50" s="6"/>
      <c r="AG50" s="6"/>
      <c r="AH50" s="6"/>
      <c r="AI50" s="6"/>
      <c r="AJ50" s="6"/>
      <c r="AK50" s="6"/>
      <c r="AL50" s="6"/>
      <c r="AM50" s="6"/>
      <c r="AN50" s="6"/>
      <c r="AO50" s="6"/>
    </row>
    <row r="51" spans="1:41" s="192" customFormat="1" ht="27.95" customHeight="1" x14ac:dyDescent="0.25">
      <c r="A51" s="16"/>
      <c r="B51" s="38">
        <v>4</v>
      </c>
      <c r="C51" s="221"/>
      <c r="D51" s="221"/>
      <c r="E51" s="221"/>
      <c r="F51" s="220"/>
      <c r="G51" s="152"/>
      <c r="H51" s="152"/>
      <c r="I51" s="29"/>
      <c r="J51" s="29"/>
      <c r="K51" s="29"/>
      <c r="L51" s="29"/>
      <c r="M51" s="19"/>
      <c r="N51" s="107"/>
      <c r="O51" s="293"/>
      <c r="P51" s="540">
        <f t="shared" si="11"/>
        <v>0</v>
      </c>
      <c r="Q51" s="540"/>
      <c r="R51" s="541"/>
      <c r="S51" s="541"/>
      <c r="T51" s="393"/>
      <c r="U51" s="395"/>
      <c r="V51" s="395"/>
      <c r="W51" s="395"/>
      <c r="X51" s="6"/>
      <c r="Y51" s="6"/>
      <c r="Z51" s="6"/>
      <c r="AD51" s="98"/>
      <c r="AE51" s="98"/>
      <c r="AF51" s="6"/>
      <c r="AG51" s="6"/>
      <c r="AH51" s="6"/>
      <c r="AI51" s="6"/>
      <c r="AJ51" s="6"/>
      <c r="AK51" s="6"/>
      <c r="AL51" s="6"/>
      <c r="AM51" s="6"/>
      <c r="AN51" s="6"/>
      <c r="AO51" s="6"/>
    </row>
    <row r="52" spans="1:41" s="192" customFormat="1" ht="27.95" customHeight="1" x14ac:dyDescent="0.25">
      <c r="A52" s="16"/>
      <c r="B52" s="38">
        <v>5</v>
      </c>
      <c r="C52" s="221"/>
      <c r="D52" s="221"/>
      <c r="E52" s="221"/>
      <c r="F52" s="220"/>
      <c r="G52" s="152"/>
      <c r="H52" s="152"/>
      <c r="I52" s="29"/>
      <c r="J52" s="29"/>
      <c r="K52" s="29"/>
      <c r="L52" s="29"/>
      <c r="M52" s="19"/>
      <c r="N52" s="107"/>
      <c r="O52" s="293"/>
      <c r="P52" s="540">
        <f t="shared" si="11"/>
        <v>0</v>
      </c>
      <c r="Q52" s="540"/>
      <c r="R52" s="541"/>
      <c r="S52" s="541"/>
      <c r="T52" s="393"/>
      <c r="U52" s="395"/>
      <c r="V52" s="395"/>
      <c r="W52" s="395"/>
      <c r="X52" s="6"/>
      <c r="Y52" s="6"/>
      <c r="Z52" s="6"/>
      <c r="AD52" s="98"/>
      <c r="AE52" s="98"/>
      <c r="AF52" s="6"/>
      <c r="AG52" s="6"/>
      <c r="AH52" s="6"/>
      <c r="AI52" s="6"/>
      <c r="AJ52" s="6"/>
      <c r="AK52" s="6"/>
      <c r="AL52" s="6"/>
      <c r="AM52" s="6"/>
      <c r="AN52" s="6"/>
      <c r="AO52" s="6"/>
    </row>
    <row r="53" spans="1:41" s="192" customFormat="1" ht="27.95" customHeight="1" x14ac:dyDescent="0.25">
      <c r="A53" s="16"/>
      <c r="B53" s="38">
        <v>6</v>
      </c>
      <c r="C53" s="221"/>
      <c r="D53" s="221"/>
      <c r="E53" s="221"/>
      <c r="F53" s="220"/>
      <c r="G53" s="152"/>
      <c r="H53" s="152"/>
      <c r="I53" s="29"/>
      <c r="J53" s="29"/>
      <c r="K53" s="29"/>
      <c r="L53" s="29"/>
      <c r="M53" s="19"/>
      <c r="N53" s="107"/>
      <c r="O53" s="293"/>
      <c r="P53" s="540">
        <f t="shared" si="11"/>
        <v>0</v>
      </c>
      <c r="Q53" s="540"/>
      <c r="R53" s="541"/>
      <c r="S53" s="541"/>
      <c r="T53" s="393"/>
      <c r="U53" s="395"/>
      <c r="V53" s="395"/>
      <c r="W53" s="395"/>
      <c r="X53" s="6"/>
      <c r="Y53" s="6"/>
      <c r="Z53" s="6"/>
      <c r="AD53" s="98"/>
      <c r="AE53" s="98"/>
      <c r="AF53" s="6"/>
      <c r="AG53" s="6"/>
      <c r="AH53" s="6"/>
      <c r="AI53" s="6"/>
      <c r="AJ53" s="6"/>
      <c r="AK53" s="6"/>
      <c r="AL53" s="6"/>
      <c r="AM53" s="6"/>
      <c r="AN53" s="6"/>
      <c r="AO53" s="6"/>
    </row>
    <row r="54" spans="1:41" s="192" customFormat="1" ht="27.95" customHeight="1" x14ac:dyDescent="0.25">
      <c r="A54" s="16"/>
      <c r="B54" s="38">
        <v>7</v>
      </c>
      <c r="C54" s="221"/>
      <c r="D54" s="221"/>
      <c r="E54" s="221"/>
      <c r="F54" s="220"/>
      <c r="G54" s="152"/>
      <c r="H54" s="152"/>
      <c r="I54" s="29"/>
      <c r="J54" s="29"/>
      <c r="K54" s="29"/>
      <c r="L54" s="29"/>
      <c r="M54" s="19"/>
      <c r="N54" s="107"/>
      <c r="O54" s="293"/>
      <c r="P54" s="540">
        <f t="shared" si="11"/>
        <v>0</v>
      </c>
      <c r="Q54" s="540"/>
      <c r="R54" s="541"/>
      <c r="S54" s="541"/>
      <c r="T54" s="393"/>
      <c r="U54" s="395"/>
      <c r="V54" s="395"/>
      <c r="W54" s="395"/>
      <c r="X54" s="6"/>
      <c r="Y54" s="6"/>
      <c r="Z54" s="6"/>
      <c r="AD54" s="98"/>
      <c r="AE54" s="98"/>
      <c r="AF54" s="6"/>
      <c r="AG54" s="6"/>
      <c r="AH54" s="6"/>
      <c r="AI54" s="6"/>
      <c r="AJ54" s="6"/>
      <c r="AK54" s="6"/>
      <c r="AL54" s="6"/>
      <c r="AM54" s="6"/>
      <c r="AN54" s="6"/>
      <c r="AO54" s="6"/>
    </row>
    <row r="55" spans="1:41" s="192" customFormat="1" ht="27.95" customHeight="1" x14ac:dyDescent="0.25">
      <c r="A55" s="16"/>
      <c r="B55" s="38">
        <v>8</v>
      </c>
      <c r="C55" s="221"/>
      <c r="D55" s="221"/>
      <c r="E55" s="221"/>
      <c r="F55" s="220"/>
      <c r="G55" s="152"/>
      <c r="H55" s="152"/>
      <c r="I55" s="29"/>
      <c r="J55" s="29"/>
      <c r="K55" s="29"/>
      <c r="L55" s="29"/>
      <c r="M55" s="19"/>
      <c r="N55" s="107"/>
      <c r="O55" s="293"/>
      <c r="P55" s="540">
        <f t="shared" si="11"/>
        <v>0</v>
      </c>
      <c r="Q55" s="540"/>
      <c r="R55" s="541"/>
      <c r="S55" s="541"/>
      <c r="T55" s="393"/>
      <c r="U55" s="395"/>
      <c r="V55" s="395"/>
      <c r="W55" s="395"/>
      <c r="X55" s="6"/>
      <c r="Y55" s="6"/>
      <c r="Z55" s="6"/>
      <c r="AD55" s="98"/>
      <c r="AE55" s="98"/>
      <c r="AF55" s="6"/>
      <c r="AG55" s="6"/>
      <c r="AH55" s="6"/>
      <c r="AI55" s="6"/>
      <c r="AJ55" s="6"/>
      <c r="AK55" s="6"/>
      <c r="AL55" s="6"/>
      <c r="AM55" s="6"/>
      <c r="AN55" s="6"/>
      <c r="AO55" s="6"/>
    </row>
    <row r="56" spans="1:41" s="192" customFormat="1" ht="27.95" customHeight="1" x14ac:dyDescent="0.25">
      <c r="A56" s="16"/>
      <c r="B56" s="38">
        <v>9</v>
      </c>
      <c r="C56" s="221"/>
      <c r="D56" s="221"/>
      <c r="E56" s="221"/>
      <c r="F56" s="220"/>
      <c r="G56" s="152"/>
      <c r="H56" s="152"/>
      <c r="I56" s="29"/>
      <c r="J56" s="29"/>
      <c r="K56" s="29"/>
      <c r="L56" s="29"/>
      <c r="M56" s="19"/>
      <c r="N56" s="107"/>
      <c r="O56" s="293"/>
      <c r="P56" s="540">
        <f t="shared" si="11"/>
        <v>0</v>
      </c>
      <c r="Q56" s="540"/>
      <c r="R56" s="541"/>
      <c r="S56" s="541"/>
      <c r="T56" s="393"/>
      <c r="U56" s="395"/>
      <c r="V56" s="395"/>
      <c r="W56" s="395"/>
      <c r="X56" s="6"/>
      <c r="Y56" s="6"/>
      <c r="Z56" s="6"/>
      <c r="AD56" s="98"/>
      <c r="AE56" s="98"/>
      <c r="AF56" s="6"/>
      <c r="AG56" s="6"/>
      <c r="AH56" s="6"/>
      <c r="AI56" s="6"/>
      <c r="AJ56" s="6"/>
      <c r="AK56" s="6"/>
      <c r="AL56" s="6"/>
      <c r="AM56" s="6"/>
      <c r="AN56" s="6"/>
      <c r="AO56" s="6"/>
    </row>
    <row r="57" spans="1:41" s="192" customFormat="1" ht="27.95" customHeight="1" x14ac:dyDescent="0.25">
      <c r="A57" s="16"/>
      <c r="B57" s="38">
        <v>10</v>
      </c>
      <c r="C57" s="221"/>
      <c r="D57" s="221"/>
      <c r="E57" s="221"/>
      <c r="F57" s="220"/>
      <c r="G57" s="152"/>
      <c r="H57" s="152"/>
      <c r="I57" s="29"/>
      <c r="J57" s="29"/>
      <c r="K57" s="29"/>
      <c r="L57" s="29"/>
      <c r="M57" s="19"/>
      <c r="N57" s="107"/>
      <c r="O57" s="293"/>
      <c r="P57" s="540">
        <f t="shared" si="11"/>
        <v>0</v>
      </c>
      <c r="Q57" s="540"/>
      <c r="R57" s="541"/>
      <c r="S57" s="541"/>
      <c r="T57" s="393"/>
      <c r="U57" s="395"/>
      <c r="V57" s="395"/>
      <c r="W57" s="395"/>
      <c r="X57" s="6"/>
      <c r="Y57" s="6"/>
      <c r="Z57" s="6"/>
      <c r="AD57" s="98"/>
      <c r="AE57" s="98"/>
      <c r="AF57" s="6"/>
      <c r="AG57" s="6"/>
      <c r="AH57" s="6"/>
      <c r="AI57" s="6"/>
      <c r="AJ57" s="6"/>
      <c r="AK57" s="6"/>
      <c r="AL57" s="6"/>
      <c r="AM57" s="6"/>
      <c r="AN57" s="6"/>
      <c r="AO57" s="6"/>
    </row>
    <row r="58" spans="1:41" s="192" customFormat="1" ht="27.95" customHeight="1" x14ac:dyDescent="0.25">
      <c r="A58" s="16"/>
      <c r="B58" s="38">
        <v>11</v>
      </c>
      <c r="C58" s="221"/>
      <c r="D58" s="221"/>
      <c r="E58" s="221"/>
      <c r="F58" s="220"/>
      <c r="G58" s="152"/>
      <c r="H58" s="152"/>
      <c r="I58" s="29"/>
      <c r="J58" s="29"/>
      <c r="K58" s="29"/>
      <c r="L58" s="29"/>
      <c r="M58" s="19"/>
      <c r="N58" s="107"/>
      <c r="O58" s="293"/>
      <c r="P58" s="540">
        <f t="shared" si="11"/>
        <v>0</v>
      </c>
      <c r="Q58" s="540"/>
      <c r="R58" s="541"/>
      <c r="S58" s="541"/>
      <c r="T58" s="393"/>
      <c r="U58" s="395"/>
      <c r="V58" s="395"/>
      <c r="W58" s="395"/>
      <c r="X58" s="6"/>
      <c r="Y58" s="6"/>
      <c r="Z58" s="6"/>
      <c r="AD58" s="98"/>
      <c r="AE58" s="98"/>
      <c r="AF58" s="6"/>
      <c r="AG58" s="6"/>
      <c r="AH58" s="6"/>
      <c r="AI58" s="6"/>
      <c r="AJ58" s="6"/>
      <c r="AK58" s="6"/>
      <c r="AL58" s="6"/>
      <c r="AM58" s="6"/>
      <c r="AN58" s="6"/>
      <c r="AO58" s="6"/>
    </row>
    <row r="59" spans="1:41" s="192" customFormat="1" ht="27.95" customHeight="1" x14ac:dyDescent="0.25">
      <c r="A59" s="16"/>
      <c r="B59" s="38">
        <v>12</v>
      </c>
      <c r="C59" s="221"/>
      <c r="D59" s="221"/>
      <c r="E59" s="221"/>
      <c r="F59" s="220"/>
      <c r="G59" s="152"/>
      <c r="H59" s="152"/>
      <c r="I59" s="29"/>
      <c r="J59" s="29"/>
      <c r="K59" s="29"/>
      <c r="L59" s="29"/>
      <c r="M59" s="19"/>
      <c r="N59" s="107"/>
      <c r="O59" s="293"/>
      <c r="P59" s="540">
        <f t="shared" si="11"/>
        <v>0</v>
      </c>
      <c r="Q59" s="540"/>
      <c r="R59" s="541"/>
      <c r="S59" s="541"/>
      <c r="T59" s="393"/>
      <c r="U59" s="395"/>
      <c r="V59" s="395"/>
      <c r="W59" s="395"/>
      <c r="X59" s="6"/>
      <c r="Y59" s="6"/>
      <c r="Z59" s="6"/>
      <c r="AD59" s="98"/>
      <c r="AE59" s="98"/>
      <c r="AF59" s="6"/>
      <c r="AG59" s="6"/>
      <c r="AH59" s="6"/>
      <c r="AI59" s="6"/>
      <c r="AJ59" s="6"/>
      <c r="AK59" s="6"/>
      <c r="AL59" s="6"/>
      <c r="AM59" s="6"/>
      <c r="AN59" s="6"/>
      <c r="AO59" s="6"/>
    </row>
    <row r="60" spans="1:41" s="192" customFormat="1" ht="27.95" customHeight="1" x14ac:dyDescent="0.25">
      <c r="A60" s="16"/>
      <c r="B60" s="38">
        <v>13</v>
      </c>
      <c r="C60" s="221"/>
      <c r="D60" s="221"/>
      <c r="E60" s="221"/>
      <c r="F60" s="220"/>
      <c r="G60" s="152"/>
      <c r="H60" s="152"/>
      <c r="I60" s="29"/>
      <c r="J60" s="29"/>
      <c r="K60" s="29"/>
      <c r="L60" s="29"/>
      <c r="M60" s="19"/>
      <c r="N60" s="107"/>
      <c r="O60" s="293"/>
      <c r="P60" s="540">
        <f t="shared" si="11"/>
        <v>0</v>
      </c>
      <c r="Q60" s="540"/>
      <c r="R60" s="541"/>
      <c r="S60" s="541"/>
      <c r="T60" s="393"/>
      <c r="U60" s="395"/>
      <c r="V60" s="395"/>
      <c r="W60" s="395"/>
      <c r="X60" s="6"/>
      <c r="Y60" s="6"/>
      <c r="Z60" s="6"/>
      <c r="AD60" s="98"/>
      <c r="AE60" s="98"/>
      <c r="AF60" s="6"/>
      <c r="AG60" s="6"/>
      <c r="AH60" s="6"/>
      <c r="AI60" s="6"/>
      <c r="AJ60" s="6"/>
      <c r="AK60" s="6"/>
      <c r="AL60" s="6"/>
      <c r="AM60" s="6"/>
      <c r="AN60" s="6"/>
      <c r="AO60" s="6"/>
    </row>
    <row r="61" spans="1:41" s="192" customFormat="1" ht="27.95" customHeight="1" x14ac:dyDescent="0.25">
      <c r="A61" s="16"/>
      <c r="B61" s="38">
        <v>14</v>
      </c>
      <c r="C61" s="221"/>
      <c r="D61" s="221"/>
      <c r="E61" s="221"/>
      <c r="F61" s="220"/>
      <c r="G61" s="152"/>
      <c r="H61" s="152"/>
      <c r="I61" s="29"/>
      <c r="J61" s="29"/>
      <c r="K61" s="29"/>
      <c r="L61" s="29"/>
      <c r="M61" s="19"/>
      <c r="N61" s="107"/>
      <c r="O61" s="293"/>
      <c r="P61" s="540">
        <f t="shared" si="11"/>
        <v>0</v>
      </c>
      <c r="Q61" s="540"/>
      <c r="R61" s="541"/>
      <c r="S61" s="541"/>
      <c r="T61" s="393"/>
      <c r="U61" s="395"/>
      <c r="V61" s="395"/>
      <c r="W61" s="395"/>
      <c r="X61" s="6"/>
      <c r="Y61" s="6"/>
      <c r="Z61" s="6"/>
      <c r="AD61" s="98"/>
      <c r="AE61" s="98"/>
      <c r="AF61" s="6"/>
      <c r="AG61" s="6"/>
      <c r="AH61" s="6"/>
      <c r="AI61" s="6"/>
      <c r="AJ61" s="6"/>
      <c r="AK61" s="6"/>
      <c r="AL61" s="6"/>
      <c r="AM61" s="6"/>
      <c r="AN61" s="6"/>
      <c r="AO61" s="6"/>
    </row>
    <row r="62" spans="1:41" s="192" customFormat="1" ht="27.95" customHeight="1" x14ac:dyDescent="0.25">
      <c r="A62" s="16"/>
      <c r="B62" s="38">
        <v>15</v>
      </c>
      <c r="C62" s="221"/>
      <c r="D62" s="221"/>
      <c r="E62" s="221"/>
      <c r="F62" s="220"/>
      <c r="G62" s="152"/>
      <c r="H62" s="152"/>
      <c r="I62" s="29"/>
      <c r="J62" s="29"/>
      <c r="K62" s="29"/>
      <c r="L62" s="29"/>
      <c r="M62" s="19"/>
      <c r="N62" s="107"/>
      <c r="O62" s="293"/>
      <c r="P62" s="540">
        <f t="shared" si="11"/>
        <v>0</v>
      </c>
      <c r="Q62" s="540"/>
      <c r="R62" s="541"/>
      <c r="S62" s="541"/>
      <c r="T62" s="393"/>
      <c r="U62" s="395"/>
      <c r="V62" s="395"/>
      <c r="W62" s="395"/>
      <c r="X62" s="6"/>
      <c r="Y62" s="6"/>
      <c r="Z62" s="6"/>
      <c r="AD62" s="98"/>
      <c r="AE62" s="98"/>
      <c r="AF62" s="6"/>
      <c r="AG62" s="6"/>
      <c r="AH62" s="6"/>
      <c r="AI62" s="6"/>
      <c r="AJ62" s="6"/>
      <c r="AK62" s="6"/>
      <c r="AL62" s="6"/>
      <c r="AM62" s="6"/>
      <c r="AN62" s="6"/>
      <c r="AO62" s="6"/>
    </row>
    <row r="63" spans="1:41" s="192" customFormat="1" ht="27.95" customHeight="1" x14ac:dyDescent="0.25">
      <c r="A63" s="16"/>
      <c r="B63" s="38">
        <v>16</v>
      </c>
      <c r="C63" s="221"/>
      <c r="D63" s="221"/>
      <c r="E63" s="221"/>
      <c r="F63" s="220"/>
      <c r="G63" s="152"/>
      <c r="H63" s="152"/>
      <c r="I63" s="29"/>
      <c r="J63" s="29"/>
      <c r="K63" s="29"/>
      <c r="L63" s="29"/>
      <c r="M63" s="19"/>
      <c r="N63" s="107"/>
      <c r="O63" s="293"/>
      <c r="P63" s="540">
        <f t="shared" si="11"/>
        <v>0</v>
      </c>
      <c r="Q63" s="540"/>
      <c r="R63" s="541"/>
      <c r="S63" s="541"/>
      <c r="T63" s="393"/>
      <c r="U63" s="395"/>
      <c r="V63" s="395"/>
      <c r="W63" s="395"/>
      <c r="X63" s="6"/>
      <c r="Y63" s="6"/>
      <c r="Z63" s="6"/>
      <c r="AD63" s="98"/>
      <c r="AE63" s="98"/>
      <c r="AF63" s="6"/>
      <c r="AG63" s="6"/>
      <c r="AH63" s="6"/>
      <c r="AI63" s="6"/>
      <c r="AJ63" s="6"/>
      <c r="AK63" s="6"/>
      <c r="AL63" s="6"/>
      <c r="AM63" s="6"/>
      <c r="AN63" s="6"/>
      <c r="AO63" s="6"/>
    </row>
    <row r="64" spans="1:41" s="192" customFormat="1" ht="27.95" customHeight="1" x14ac:dyDescent="0.25">
      <c r="A64" s="16"/>
      <c r="B64" s="38">
        <v>17</v>
      </c>
      <c r="C64" s="221"/>
      <c r="D64" s="221"/>
      <c r="E64" s="221"/>
      <c r="F64" s="220"/>
      <c r="G64" s="152"/>
      <c r="H64" s="152"/>
      <c r="I64" s="29"/>
      <c r="J64" s="29"/>
      <c r="K64" s="29"/>
      <c r="L64" s="29"/>
      <c r="M64" s="19"/>
      <c r="N64" s="107"/>
      <c r="O64" s="293"/>
      <c r="P64" s="540">
        <f t="shared" si="11"/>
        <v>0</v>
      </c>
      <c r="Q64" s="540"/>
      <c r="R64" s="541"/>
      <c r="S64" s="541"/>
      <c r="T64" s="393"/>
      <c r="U64" s="395"/>
      <c r="V64" s="395"/>
      <c r="W64" s="395"/>
      <c r="X64" s="6"/>
      <c r="Y64" s="6"/>
      <c r="Z64" s="6"/>
      <c r="AD64" s="98"/>
      <c r="AE64" s="98"/>
      <c r="AF64" s="6"/>
      <c r="AG64" s="6"/>
      <c r="AH64" s="6"/>
      <c r="AI64" s="6"/>
      <c r="AJ64" s="6"/>
      <c r="AK64" s="6"/>
      <c r="AL64" s="6"/>
      <c r="AM64" s="6"/>
      <c r="AN64" s="6"/>
      <c r="AO64" s="6"/>
    </row>
    <row r="65" spans="1:41" s="192" customFormat="1" ht="27.95" customHeight="1" x14ac:dyDescent="0.25">
      <c r="A65" s="16"/>
      <c r="B65" s="38">
        <v>18</v>
      </c>
      <c r="C65" s="221"/>
      <c r="D65" s="221"/>
      <c r="E65" s="221"/>
      <c r="F65" s="220"/>
      <c r="G65" s="152"/>
      <c r="H65" s="152"/>
      <c r="I65" s="29"/>
      <c r="J65" s="29"/>
      <c r="K65" s="29"/>
      <c r="L65" s="29"/>
      <c r="M65" s="19"/>
      <c r="N65" s="107"/>
      <c r="O65" s="293"/>
      <c r="P65" s="540">
        <f t="shared" si="11"/>
        <v>0</v>
      </c>
      <c r="Q65" s="540"/>
      <c r="R65" s="541"/>
      <c r="S65" s="541"/>
      <c r="T65" s="393"/>
      <c r="U65" s="395"/>
      <c r="V65" s="395"/>
      <c r="W65" s="395"/>
      <c r="X65" s="6"/>
      <c r="Y65" s="6"/>
      <c r="Z65" s="6"/>
      <c r="AD65" s="98"/>
      <c r="AE65" s="98"/>
      <c r="AF65" s="6"/>
      <c r="AG65" s="6"/>
      <c r="AH65" s="6"/>
      <c r="AI65" s="6"/>
      <c r="AJ65" s="6"/>
      <c r="AK65" s="6"/>
      <c r="AL65" s="6"/>
      <c r="AM65" s="6"/>
      <c r="AN65" s="6"/>
      <c r="AO65" s="6"/>
    </row>
    <row r="66" spans="1:41" s="192" customFormat="1" ht="27.95" customHeight="1" x14ac:dyDescent="0.25">
      <c r="A66" s="16"/>
      <c r="B66" s="38">
        <v>19</v>
      </c>
      <c r="C66" s="221"/>
      <c r="D66" s="221"/>
      <c r="E66" s="221"/>
      <c r="F66" s="220"/>
      <c r="G66" s="152"/>
      <c r="H66" s="152"/>
      <c r="I66" s="29"/>
      <c r="J66" s="29"/>
      <c r="K66" s="29"/>
      <c r="L66" s="29"/>
      <c r="M66" s="19"/>
      <c r="N66" s="107"/>
      <c r="O66" s="293"/>
      <c r="P66" s="540">
        <f t="shared" si="11"/>
        <v>0</v>
      </c>
      <c r="Q66" s="540"/>
      <c r="R66" s="541"/>
      <c r="S66" s="541"/>
      <c r="T66" s="393"/>
      <c r="U66" s="395"/>
      <c r="V66" s="395"/>
      <c r="W66" s="395"/>
      <c r="X66" s="6"/>
      <c r="Y66" s="6"/>
      <c r="Z66" s="6"/>
      <c r="AD66" s="98"/>
      <c r="AE66" s="98"/>
      <c r="AF66" s="6"/>
      <c r="AG66" s="6"/>
      <c r="AH66" s="6"/>
      <c r="AI66" s="6"/>
      <c r="AJ66" s="6"/>
      <c r="AK66" s="6"/>
      <c r="AL66" s="6"/>
      <c r="AM66" s="6"/>
      <c r="AN66" s="6"/>
      <c r="AO66" s="6"/>
    </row>
    <row r="67" spans="1:41" s="192" customFormat="1" ht="27.95" customHeight="1" x14ac:dyDescent="0.25">
      <c r="A67" s="16"/>
      <c r="B67" s="38">
        <v>20</v>
      </c>
      <c r="C67" s="221"/>
      <c r="D67" s="221"/>
      <c r="E67" s="221"/>
      <c r="F67" s="220"/>
      <c r="G67" s="152"/>
      <c r="H67" s="152"/>
      <c r="I67" s="29"/>
      <c r="J67" s="29"/>
      <c r="K67" s="29"/>
      <c r="L67" s="29"/>
      <c r="M67" s="19"/>
      <c r="N67" s="107"/>
      <c r="O67" s="293"/>
      <c r="P67" s="540">
        <f t="shared" si="11"/>
        <v>0</v>
      </c>
      <c r="Q67" s="540"/>
      <c r="R67" s="541"/>
      <c r="S67" s="541"/>
      <c r="T67" s="393"/>
      <c r="U67" s="395"/>
      <c r="V67" s="395"/>
      <c r="W67" s="395"/>
      <c r="X67" s="6"/>
      <c r="Y67" s="6"/>
      <c r="Z67" s="6"/>
      <c r="AD67" s="98"/>
      <c r="AE67" s="98"/>
      <c r="AF67" s="6"/>
      <c r="AG67" s="6"/>
      <c r="AH67" s="6"/>
      <c r="AI67" s="6"/>
      <c r="AJ67" s="6"/>
      <c r="AK67" s="6"/>
      <c r="AL67" s="6"/>
      <c r="AM67" s="6"/>
      <c r="AN67" s="6"/>
      <c r="AO67" s="6"/>
    </row>
    <row r="68" spans="1:41" s="192" customFormat="1" ht="27.95" customHeight="1" x14ac:dyDescent="0.25">
      <c r="A68" s="16"/>
      <c r="B68" s="38">
        <v>21</v>
      </c>
      <c r="C68" s="221"/>
      <c r="D68" s="221"/>
      <c r="E68" s="221"/>
      <c r="F68" s="220"/>
      <c r="G68" s="152"/>
      <c r="H68" s="152"/>
      <c r="I68" s="29"/>
      <c r="J68" s="29"/>
      <c r="K68" s="29"/>
      <c r="L68" s="29"/>
      <c r="M68" s="19"/>
      <c r="N68" s="107"/>
      <c r="O68" s="293"/>
      <c r="P68" s="540">
        <f t="shared" si="11"/>
        <v>0</v>
      </c>
      <c r="Q68" s="540"/>
      <c r="R68" s="541"/>
      <c r="S68" s="541"/>
      <c r="T68" s="393"/>
      <c r="U68" s="395"/>
      <c r="V68" s="395"/>
      <c r="W68" s="395"/>
      <c r="X68" s="6"/>
      <c r="Y68" s="6"/>
      <c r="Z68" s="6"/>
      <c r="AD68" s="98"/>
      <c r="AE68" s="98"/>
      <c r="AF68" s="6"/>
      <c r="AG68" s="6"/>
      <c r="AH68" s="6"/>
      <c r="AI68" s="6"/>
      <c r="AJ68" s="6"/>
      <c r="AK68" s="6"/>
      <c r="AL68" s="6"/>
      <c r="AM68" s="6"/>
      <c r="AN68" s="6"/>
      <c r="AO68" s="6"/>
    </row>
    <row r="69" spans="1:41" s="192" customFormat="1" ht="27.95" customHeight="1" x14ac:dyDescent="0.25">
      <c r="A69" s="16"/>
      <c r="B69" s="38">
        <v>22</v>
      </c>
      <c r="C69" s="221"/>
      <c r="D69" s="221"/>
      <c r="E69" s="221"/>
      <c r="F69" s="220"/>
      <c r="G69" s="152"/>
      <c r="H69" s="152"/>
      <c r="I69" s="29"/>
      <c r="J69" s="29"/>
      <c r="K69" s="29"/>
      <c r="L69" s="29"/>
      <c r="M69" s="19"/>
      <c r="N69" s="107"/>
      <c r="O69" s="293"/>
      <c r="P69" s="540">
        <f t="shared" si="11"/>
        <v>0</v>
      </c>
      <c r="Q69" s="540"/>
      <c r="R69" s="541"/>
      <c r="S69" s="541"/>
      <c r="T69" s="393"/>
      <c r="U69" s="395"/>
      <c r="V69" s="395"/>
      <c r="W69" s="395"/>
      <c r="X69" s="6"/>
      <c r="Y69" s="6"/>
      <c r="Z69" s="6"/>
      <c r="AD69" s="98"/>
      <c r="AE69" s="98"/>
      <c r="AF69" s="6"/>
      <c r="AG69" s="6"/>
      <c r="AH69" s="6"/>
      <c r="AI69" s="6"/>
      <c r="AJ69" s="6"/>
      <c r="AK69" s="6"/>
      <c r="AL69" s="6"/>
      <c r="AM69" s="6"/>
      <c r="AN69" s="6"/>
      <c r="AO69" s="6"/>
    </row>
    <row r="70" spans="1:41" s="192" customFormat="1" ht="27.95" customHeight="1" x14ac:dyDescent="0.25">
      <c r="A70" s="16"/>
      <c r="B70" s="38">
        <v>23</v>
      </c>
      <c r="C70" s="221"/>
      <c r="D70" s="221"/>
      <c r="E70" s="221"/>
      <c r="F70" s="220"/>
      <c r="G70" s="152"/>
      <c r="H70" s="152"/>
      <c r="I70" s="29"/>
      <c r="J70" s="29"/>
      <c r="K70" s="29"/>
      <c r="L70" s="29"/>
      <c r="M70" s="19"/>
      <c r="N70" s="107"/>
      <c r="O70" s="293"/>
      <c r="P70" s="540">
        <f t="shared" si="11"/>
        <v>0</v>
      </c>
      <c r="Q70" s="540"/>
      <c r="R70" s="541"/>
      <c r="S70" s="541"/>
      <c r="T70" s="393"/>
      <c r="U70" s="395"/>
      <c r="V70" s="395"/>
      <c r="W70" s="395"/>
      <c r="X70" s="6"/>
      <c r="Y70" s="6"/>
      <c r="Z70" s="6"/>
      <c r="AD70" s="98"/>
      <c r="AE70" s="98"/>
      <c r="AF70" s="6"/>
      <c r="AG70" s="6"/>
      <c r="AH70" s="6"/>
      <c r="AI70" s="6"/>
      <c r="AJ70" s="6"/>
      <c r="AK70" s="6"/>
      <c r="AL70" s="6"/>
      <c r="AM70" s="6"/>
      <c r="AN70" s="6"/>
      <c r="AO70" s="6"/>
    </row>
    <row r="71" spans="1:41" s="192" customFormat="1" ht="27.95" customHeight="1" x14ac:dyDescent="0.25">
      <c r="A71" s="16"/>
      <c r="B71" s="38">
        <v>24</v>
      </c>
      <c r="C71" s="221"/>
      <c r="D71" s="221"/>
      <c r="E71" s="221"/>
      <c r="F71" s="220"/>
      <c r="G71" s="152"/>
      <c r="H71" s="152"/>
      <c r="I71" s="29"/>
      <c r="J71" s="29"/>
      <c r="K71" s="29"/>
      <c r="L71" s="29"/>
      <c r="M71" s="19"/>
      <c r="N71" s="107"/>
      <c r="O71" s="293"/>
      <c r="P71" s="540">
        <f t="shared" si="11"/>
        <v>0</v>
      </c>
      <c r="Q71" s="540"/>
      <c r="R71" s="541"/>
      <c r="S71" s="541"/>
      <c r="T71" s="393"/>
      <c r="U71" s="395"/>
      <c r="V71" s="395"/>
      <c r="W71" s="395"/>
      <c r="X71" s="6"/>
      <c r="Y71" s="6"/>
      <c r="Z71" s="6"/>
      <c r="AD71" s="98"/>
      <c r="AE71" s="98"/>
      <c r="AF71" s="6"/>
      <c r="AG71" s="6"/>
      <c r="AH71" s="6"/>
      <c r="AI71" s="6"/>
      <c r="AJ71" s="6"/>
      <c r="AK71" s="6"/>
      <c r="AL71" s="6"/>
      <c r="AM71" s="6"/>
      <c r="AN71" s="6"/>
      <c r="AO71" s="6"/>
    </row>
    <row r="72" spans="1:41" s="192" customFormat="1" ht="27.95" customHeight="1" x14ac:dyDescent="0.25">
      <c r="A72" s="16"/>
      <c r="B72" s="38">
        <v>25</v>
      </c>
      <c r="C72" s="221"/>
      <c r="D72" s="221"/>
      <c r="E72" s="221"/>
      <c r="F72" s="220"/>
      <c r="G72" s="152"/>
      <c r="H72" s="152"/>
      <c r="I72" s="29"/>
      <c r="J72" s="29"/>
      <c r="K72" s="29"/>
      <c r="L72" s="29"/>
      <c r="M72" s="19"/>
      <c r="N72" s="107"/>
      <c r="O72" s="293"/>
      <c r="P72" s="540">
        <f t="shared" si="11"/>
        <v>0</v>
      </c>
      <c r="Q72" s="540"/>
      <c r="R72" s="541"/>
      <c r="S72" s="541"/>
      <c r="T72" s="393"/>
      <c r="U72" s="395"/>
      <c r="V72" s="395"/>
      <c r="W72" s="395"/>
      <c r="X72" s="6"/>
      <c r="Y72" s="6"/>
      <c r="Z72" s="6"/>
      <c r="AD72" s="98"/>
      <c r="AE72" s="98"/>
      <c r="AF72" s="6"/>
      <c r="AG72" s="6"/>
      <c r="AH72" s="6"/>
      <c r="AI72" s="6"/>
      <c r="AJ72" s="6"/>
      <c r="AK72" s="6"/>
      <c r="AL72" s="6"/>
      <c r="AM72" s="6"/>
      <c r="AN72" s="6"/>
      <c r="AO72" s="6"/>
    </row>
    <row r="73" spans="1:41" s="192" customFormat="1" ht="27.95" customHeight="1" x14ac:dyDescent="0.25">
      <c r="A73" s="16"/>
      <c r="B73" s="38">
        <v>26</v>
      </c>
      <c r="C73" s="221"/>
      <c r="D73" s="221"/>
      <c r="E73" s="221"/>
      <c r="F73" s="220"/>
      <c r="G73" s="152"/>
      <c r="H73" s="152"/>
      <c r="I73" s="29"/>
      <c r="J73" s="29"/>
      <c r="K73" s="29"/>
      <c r="L73" s="29"/>
      <c r="M73" s="19"/>
      <c r="N73" s="107"/>
      <c r="O73" s="293"/>
      <c r="P73" s="540">
        <f t="shared" si="11"/>
        <v>0</v>
      </c>
      <c r="Q73" s="540"/>
      <c r="R73" s="541"/>
      <c r="S73" s="541"/>
      <c r="T73" s="393"/>
      <c r="U73" s="395"/>
      <c r="V73" s="395"/>
      <c r="W73" s="395"/>
      <c r="X73" s="6"/>
      <c r="Y73" s="6"/>
      <c r="Z73" s="6"/>
      <c r="AD73" s="98"/>
      <c r="AE73" s="98"/>
      <c r="AF73" s="6"/>
      <c r="AG73" s="6"/>
      <c r="AH73" s="6"/>
      <c r="AI73" s="6"/>
      <c r="AJ73" s="6"/>
      <c r="AK73" s="6"/>
      <c r="AL73" s="6"/>
      <c r="AM73" s="6"/>
      <c r="AN73" s="6"/>
      <c r="AO73" s="6"/>
    </row>
    <row r="74" spans="1:41" s="192" customFormat="1" ht="27.95" customHeight="1" x14ac:dyDescent="0.25">
      <c r="A74" s="16"/>
      <c r="B74" s="38">
        <v>27</v>
      </c>
      <c r="C74" s="221"/>
      <c r="D74" s="221"/>
      <c r="E74" s="221"/>
      <c r="F74" s="220"/>
      <c r="G74" s="152"/>
      <c r="H74" s="152"/>
      <c r="I74" s="29"/>
      <c r="J74" s="29"/>
      <c r="K74" s="29"/>
      <c r="L74" s="29"/>
      <c r="M74" s="19"/>
      <c r="N74" s="107"/>
      <c r="O74" s="293"/>
      <c r="P74" s="540">
        <f t="shared" si="11"/>
        <v>0</v>
      </c>
      <c r="Q74" s="540"/>
      <c r="R74" s="541"/>
      <c r="S74" s="541"/>
      <c r="T74" s="393"/>
      <c r="U74" s="395"/>
      <c r="V74" s="395"/>
      <c r="W74" s="395"/>
      <c r="X74" s="6"/>
      <c r="Y74" s="6"/>
      <c r="Z74" s="6"/>
      <c r="AD74" s="98"/>
      <c r="AE74" s="98"/>
      <c r="AF74" s="6"/>
      <c r="AG74" s="6"/>
      <c r="AH74" s="6"/>
      <c r="AI74" s="6"/>
      <c r="AJ74" s="6"/>
      <c r="AK74" s="6"/>
      <c r="AL74" s="6"/>
      <c r="AM74" s="6"/>
      <c r="AN74" s="6"/>
      <c r="AO74" s="6"/>
    </row>
    <row r="75" spans="1:41" s="192" customFormat="1" ht="27.95" customHeight="1" x14ac:dyDescent="0.25">
      <c r="A75" s="16"/>
      <c r="B75" s="38">
        <v>28</v>
      </c>
      <c r="C75" s="221"/>
      <c r="D75" s="221"/>
      <c r="E75" s="221"/>
      <c r="F75" s="220"/>
      <c r="G75" s="152"/>
      <c r="H75" s="152"/>
      <c r="I75" s="29"/>
      <c r="J75" s="29"/>
      <c r="K75" s="29"/>
      <c r="L75" s="29"/>
      <c r="M75" s="19"/>
      <c r="N75" s="107"/>
      <c r="O75" s="293"/>
      <c r="P75" s="540">
        <f t="shared" si="11"/>
        <v>0</v>
      </c>
      <c r="Q75" s="540"/>
      <c r="R75" s="541"/>
      <c r="S75" s="541"/>
      <c r="T75" s="393"/>
      <c r="U75" s="395"/>
      <c r="V75" s="395"/>
      <c r="W75" s="395"/>
      <c r="X75" s="6"/>
      <c r="Y75" s="6"/>
      <c r="Z75" s="6"/>
      <c r="AD75" s="98"/>
      <c r="AE75" s="98"/>
      <c r="AF75" s="6"/>
      <c r="AG75" s="6"/>
      <c r="AH75" s="6"/>
      <c r="AI75" s="6"/>
      <c r="AJ75" s="6"/>
      <c r="AK75" s="6"/>
      <c r="AL75" s="6"/>
      <c r="AM75" s="6"/>
      <c r="AN75" s="6"/>
      <c r="AO75" s="6"/>
    </row>
    <row r="76" spans="1:41" s="192" customFormat="1" ht="27.95" customHeight="1" x14ac:dyDescent="0.25">
      <c r="A76" s="16"/>
      <c r="B76" s="38">
        <v>29</v>
      </c>
      <c r="C76" s="221"/>
      <c r="D76" s="221"/>
      <c r="E76" s="221"/>
      <c r="F76" s="220"/>
      <c r="G76" s="152"/>
      <c r="H76" s="152"/>
      <c r="I76" s="29"/>
      <c r="J76" s="29"/>
      <c r="K76" s="29"/>
      <c r="L76" s="29"/>
      <c r="M76" s="19"/>
      <c r="N76" s="107"/>
      <c r="O76" s="293"/>
      <c r="P76" s="540">
        <f t="shared" si="11"/>
        <v>0</v>
      </c>
      <c r="Q76" s="540"/>
      <c r="R76" s="541"/>
      <c r="S76" s="541"/>
      <c r="T76" s="393"/>
      <c r="U76" s="395"/>
      <c r="V76" s="395"/>
      <c r="W76" s="395"/>
      <c r="X76" s="6"/>
      <c r="Y76" s="6"/>
      <c r="Z76" s="6"/>
      <c r="AD76" s="98"/>
      <c r="AE76" s="98"/>
      <c r="AF76" s="6"/>
      <c r="AG76" s="6"/>
      <c r="AH76" s="6"/>
      <c r="AI76" s="6"/>
      <c r="AJ76" s="6"/>
      <c r="AK76" s="6"/>
      <c r="AL76" s="6"/>
      <c r="AM76" s="6"/>
      <c r="AN76" s="6"/>
      <c r="AO76" s="6"/>
    </row>
    <row r="77" spans="1:41" s="192" customFormat="1" ht="27.95" customHeight="1" x14ac:dyDescent="0.25">
      <c r="A77" s="16"/>
      <c r="B77" s="38">
        <v>30</v>
      </c>
      <c r="C77" s="221"/>
      <c r="D77" s="221"/>
      <c r="E77" s="221"/>
      <c r="F77" s="220"/>
      <c r="G77" s="152"/>
      <c r="H77" s="152"/>
      <c r="I77" s="29"/>
      <c r="J77" s="29"/>
      <c r="K77" s="29"/>
      <c r="L77" s="29"/>
      <c r="M77" s="19"/>
      <c r="N77" s="107"/>
      <c r="O77" s="293"/>
      <c r="P77" s="540">
        <f t="shared" si="11"/>
        <v>0</v>
      </c>
      <c r="Q77" s="540"/>
      <c r="R77" s="541"/>
      <c r="S77" s="541"/>
      <c r="T77" s="393"/>
      <c r="U77" s="395"/>
      <c r="V77" s="395"/>
      <c r="W77" s="395"/>
      <c r="X77" s="6"/>
      <c r="Y77" s="6"/>
      <c r="Z77" s="6"/>
      <c r="AD77" s="98"/>
      <c r="AE77" s="98"/>
      <c r="AF77" s="6"/>
      <c r="AG77" s="6"/>
      <c r="AH77" s="6"/>
      <c r="AI77" s="6"/>
      <c r="AJ77" s="6"/>
      <c r="AK77" s="6"/>
      <c r="AL77" s="6"/>
      <c r="AM77" s="6"/>
      <c r="AN77" s="6"/>
      <c r="AO77" s="6"/>
    </row>
    <row r="78" spans="1:41" s="192" customFormat="1" ht="18" customHeight="1" x14ac:dyDescent="0.25">
      <c r="A78" s="16"/>
      <c r="B78" s="25"/>
      <c r="C78" s="191"/>
      <c r="D78" s="191"/>
      <c r="E78" s="191"/>
      <c r="F78" s="38">
        <f>COUNTIF(F48:F77,"yes")</f>
        <v>0</v>
      </c>
      <c r="G78" s="529" t="s">
        <v>76</v>
      </c>
      <c r="H78" s="530"/>
      <c r="I78" s="190">
        <f>SUM(I47:I77)</f>
        <v>0</v>
      </c>
      <c r="J78" s="190">
        <f t="shared" ref="J78:L78" si="12">SUM(J47:J77)</f>
        <v>0</v>
      </c>
      <c r="K78" s="190">
        <f t="shared" si="12"/>
        <v>0</v>
      </c>
      <c r="L78" s="190">
        <f t="shared" si="12"/>
        <v>0</v>
      </c>
      <c r="M78" s="19"/>
      <c r="N78" s="107"/>
      <c r="O78" s="292"/>
      <c r="P78" s="538"/>
      <c r="Q78" s="539"/>
      <c r="R78" s="538"/>
      <c r="S78" s="539"/>
      <c r="U78" s="6"/>
      <c r="V78" s="6"/>
      <c r="W78" s="6"/>
      <c r="X78" s="6"/>
      <c r="Y78" s="6"/>
      <c r="Z78" s="6"/>
      <c r="AD78" s="98"/>
      <c r="AE78" s="98"/>
      <c r="AF78" s="6"/>
      <c r="AG78" s="6"/>
      <c r="AH78" s="6"/>
      <c r="AI78" s="6"/>
      <c r="AJ78" s="6"/>
      <c r="AK78" s="6"/>
      <c r="AL78" s="6"/>
      <c r="AM78" s="6"/>
      <c r="AN78" s="6"/>
      <c r="AO78" s="6"/>
    </row>
    <row r="79" spans="1:41" s="192" customFormat="1" ht="18" customHeight="1" x14ac:dyDescent="0.25">
      <c r="A79" s="16"/>
      <c r="B79" s="18"/>
      <c r="C79" s="341" t="s">
        <v>545</v>
      </c>
      <c r="D79" s="335"/>
      <c r="E79" s="335"/>
      <c r="F79" s="335"/>
      <c r="G79" s="336"/>
      <c r="H79" s="336"/>
      <c r="I79" s="336"/>
      <c r="J79" s="336"/>
      <c r="K79" s="336"/>
      <c r="L79" s="188"/>
      <c r="M79" s="19"/>
      <c r="N79" s="107"/>
      <c r="O79" s="291" t="s">
        <v>8</v>
      </c>
      <c r="P79" s="291" t="s">
        <v>7</v>
      </c>
      <c r="Q79" s="298"/>
      <c r="R79" s="32"/>
      <c r="S79" s="32"/>
      <c r="U79" s="6"/>
      <c r="V79" s="6"/>
      <c r="W79" s="6"/>
      <c r="X79" s="6"/>
      <c r="Y79" s="6"/>
      <c r="Z79" s="6"/>
      <c r="AD79" s="98"/>
      <c r="AE79" s="98"/>
      <c r="AF79" s="6"/>
      <c r="AG79" s="6"/>
      <c r="AH79" s="6"/>
      <c r="AI79" s="6"/>
      <c r="AJ79" s="6"/>
      <c r="AK79" s="6"/>
      <c r="AL79" s="6"/>
      <c r="AM79" s="6"/>
      <c r="AN79" s="6"/>
      <c r="AO79" s="6"/>
    </row>
    <row r="80" spans="1:41" s="192" customFormat="1" ht="18" customHeight="1" x14ac:dyDescent="0.25">
      <c r="A80" s="16"/>
      <c r="B80" s="18"/>
      <c r="C80" s="446" t="s">
        <v>546</v>
      </c>
      <c r="D80" s="446"/>
      <c r="E80" s="446"/>
      <c r="F80" s="446"/>
      <c r="G80" s="446"/>
      <c r="H80" s="446"/>
      <c r="I80" s="446"/>
      <c r="J80" s="446"/>
      <c r="K80" s="446"/>
      <c r="L80" s="196" t="str">
        <f>IF(OR(Pers!D12="C",Pers!D12=""),"",IF(Pers!D12="A",P80,IF(Pers!D12="B",O80)))</f>
        <v/>
      </c>
      <c r="M80" s="19"/>
      <c r="N80" s="107"/>
      <c r="O80" s="200" t="str">
        <f>IF(OR(AN$26=1,AN$27=1,AN$28=1),"yes","no")</f>
        <v>no</v>
      </c>
      <c r="P80" s="200" t="str">
        <f>IF(OR(AO$26=1,AO$27=1,AO$28=1),"yes","no")</f>
        <v>no</v>
      </c>
      <c r="Q80" s="225"/>
      <c r="R80" s="32"/>
      <c r="S80" s="32"/>
      <c r="U80" s="6"/>
      <c r="V80" s="6"/>
      <c r="W80" s="6"/>
      <c r="X80" s="6"/>
      <c r="Y80" s="6"/>
      <c r="Z80" s="6"/>
      <c r="AD80" s="98"/>
      <c r="AE80" s="98"/>
      <c r="AF80" s="6"/>
      <c r="AG80" s="6"/>
      <c r="AH80" s="6"/>
      <c r="AI80" s="6"/>
      <c r="AJ80" s="6"/>
      <c r="AK80" s="6"/>
      <c r="AL80" s="6"/>
      <c r="AM80" s="6"/>
      <c r="AN80" s="6"/>
      <c r="AO80" s="6"/>
    </row>
    <row r="81" spans="1:41" s="192" customFormat="1" ht="18" customHeight="1" x14ac:dyDescent="0.25">
      <c r="A81" s="16"/>
      <c r="B81" s="18"/>
      <c r="C81" s="335" t="s">
        <v>464</v>
      </c>
      <c r="D81" s="335"/>
      <c r="E81" s="335"/>
      <c r="F81" s="335"/>
      <c r="G81" s="336"/>
      <c r="H81" s="336"/>
      <c r="I81" s="336"/>
      <c r="J81" s="336"/>
      <c r="K81" s="336"/>
      <c r="L81" s="196" t="str">
        <f>IF(O81&gt;=R81,"yes","no")</f>
        <v>no</v>
      </c>
      <c r="M81" s="19"/>
      <c r="N81" s="107"/>
      <c r="O81" s="497">
        <f>IF(I26&gt;=I27,I26,IF(I27&gt;=I28,I27,I28))</f>
        <v>0</v>
      </c>
      <c r="P81" s="497"/>
      <c r="Q81" s="497"/>
      <c r="R81" s="497">
        <f>DATE(YEAR(Pers!D17)-4,MONTH(Pers!D17),DAY(Pers!D17))</f>
        <v>692501</v>
      </c>
      <c r="S81" s="497"/>
      <c r="T81" s="497"/>
      <c r="U81" s="6"/>
      <c r="V81" s="6"/>
      <c r="W81" s="6"/>
      <c r="X81" s="6"/>
      <c r="Y81" s="6"/>
      <c r="Z81" s="6"/>
      <c r="AD81" s="98"/>
      <c r="AE81" s="98"/>
      <c r="AF81" s="6"/>
      <c r="AG81" s="6"/>
      <c r="AH81" s="6"/>
      <c r="AI81" s="6"/>
      <c r="AJ81" s="6"/>
      <c r="AK81" s="6"/>
      <c r="AL81" s="6"/>
      <c r="AM81" s="6"/>
      <c r="AN81" s="6"/>
      <c r="AO81" s="6"/>
    </row>
    <row r="82" spans="1:41" s="192" customFormat="1" ht="18" customHeight="1" x14ac:dyDescent="0.25">
      <c r="A82" s="16"/>
      <c r="B82" s="18"/>
      <c r="C82" s="335" t="s">
        <v>547</v>
      </c>
      <c r="D82" s="335"/>
      <c r="E82" s="335"/>
      <c r="F82" s="335"/>
      <c r="G82" s="336"/>
      <c r="H82" s="336"/>
      <c r="I82" s="336"/>
      <c r="J82" s="336"/>
      <c r="K82" s="336"/>
      <c r="L82" s="196" t="str">
        <f>IF(AND(Pers!D12="A",P82&gt;=AL255),"yes",IF(AND(Pers!D12="B",O82&gt;=AL256),"yes","no"))</f>
        <v>no</v>
      </c>
      <c r="M82" s="19"/>
      <c r="N82" s="107"/>
      <c r="O82" s="329">
        <f>COUNTIF(Exp!$BK$11:$BK$154,"&gt;=50")</f>
        <v>0</v>
      </c>
      <c r="P82" s="329">
        <f>COUNTIF(Exp!$BK$11:$BK$154,"&gt;=75")</f>
        <v>0</v>
      </c>
      <c r="Q82" s="332" t="s">
        <v>11</v>
      </c>
      <c r="R82" s="32"/>
      <c r="S82" s="173"/>
      <c r="T82" s="208"/>
      <c r="U82" s="7"/>
      <c r="V82" s="7"/>
      <c r="W82" s="7"/>
      <c r="X82" s="7"/>
      <c r="Y82" s="7"/>
      <c r="Z82" s="7"/>
      <c r="AD82" s="98"/>
      <c r="AE82" s="98"/>
      <c r="AF82" s="6"/>
      <c r="AG82" s="6"/>
      <c r="AH82" s="6"/>
      <c r="AI82" s="6"/>
      <c r="AJ82" s="6"/>
      <c r="AK82" s="6"/>
      <c r="AL82" s="6"/>
      <c r="AM82" s="6"/>
      <c r="AN82" s="6"/>
      <c r="AO82" s="6"/>
    </row>
    <row r="83" spans="1:41" s="192" customFormat="1" ht="9.9499999999999993" customHeight="1" x14ac:dyDescent="0.25">
      <c r="A83" s="16"/>
      <c r="B83" s="18"/>
      <c r="C83" s="335"/>
      <c r="D83" s="335"/>
      <c r="E83" s="335"/>
      <c r="F83" s="335"/>
      <c r="G83" s="336"/>
      <c r="H83" s="336"/>
      <c r="I83" s="336"/>
      <c r="J83" s="336"/>
      <c r="K83" s="336"/>
      <c r="L83" s="135"/>
      <c r="M83" s="19"/>
      <c r="N83" s="107"/>
      <c r="O83" s="32"/>
      <c r="P83" s="32"/>
      <c r="Q83" s="32"/>
      <c r="R83" s="32"/>
      <c r="S83" s="32"/>
      <c r="U83" s="6"/>
      <c r="V83" s="6"/>
      <c r="W83" s="6"/>
      <c r="X83" s="6"/>
      <c r="Y83" s="6"/>
      <c r="Z83" s="6"/>
      <c r="AD83" s="98"/>
      <c r="AE83" s="98"/>
      <c r="AF83" s="6"/>
      <c r="AG83" s="6"/>
      <c r="AH83" s="6"/>
      <c r="AI83" s="6"/>
      <c r="AJ83" s="6"/>
      <c r="AK83" s="6"/>
      <c r="AL83" s="6"/>
      <c r="AM83" s="6"/>
      <c r="AN83" s="6"/>
      <c r="AO83" s="6"/>
    </row>
    <row r="84" spans="1:41" s="192" customFormat="1" ht="18" customHeight="1" x14ac:dyDescent="0.25">
      <c r="A84" s="16"/>
      <c r="B84" s="18"/>
      <c r="C84" s="335" t="s">
        <v>548</v>
      </c>
      <c r="D84" s="335"/>
      <c r="E84" s="335"/>
      <c r="F84" s="335"/>
      <c r="G84" s="336"/>
      <c r="H84" s="336"/>
      <c r="I84" s="336"/>
      <c r="J84" s="336"/>
      <c r="K84" s="336"/>
      <c r="L84" s="178" t="str">
        <f>IF(AND(L80="yes",L81="yes",L82="yes"),"yes","no")</f>
        <v>no</v>
      </c>
      <c r="M84" s="19"/>
      <c r="N84" s="107"/>
      <c r="O84" s="32"/>
      <c r="P84" s="32"/>
      <c r="Q84" s="32"/>
      <c r="R84" s="32"/>
      <c r="S84" s="32"/>
      <c r="U84" s="6"/>
      <c r="V84" s="6"/>
      <c r="W84" s="6"/>
      <c r="X84" s="6"/>
      <c r="Y84" s="6"/>
      <c r="Z84" s="6"/>
      <c r="AD84" s="98"/>
      <c r="AE84" s="98"/>
      <c r="AF84" s="6"/>
      <c r="AG84" s="6"/>
      <c r="AH84" s="6"/>
      <c r="AI84" s="6"/>
      <c r="AJ84" s="6"/>
      <c r="AK84" s="6"/>
      <c r="AL84" s="6"/>
      <c r="AM84" s="6"/>
      <c r="AN84" s="6"/>
      <c r="AO84" s="6"/>
    </row>
    <row r="85" spans="1:41" s="192" customFormat="1" ht="9.9499999999999993" customHeight="1" x14ac:dyDescent="0.25">
      <c r="A85" s="16"/>
      <c r="B85" s="18"/>
      <c r="C85" s="191"/>
      <c r="D85" s="191"/>
      <c r="E85" s="191"/>
      <c r="F85" s="191"/>
      <c r="G85" s="188"/>
      <c r="H85" s="188"/>
      <c r="I85" s="188"/>
      <c r="J85" s="188"/>
      <c r="K85" s="188"/>
      <c r="L85" s="188"/>
      <c r="M85" s="19"/>
      <c r="N85" s="107"/>
      <c r="O85" s="32"/>
      <c r="P85" s="32"/>
      <c r="Q85" s="32"/>
      <c r="R85" s="32"/>
      <c r="S85" s="32"/>
      <c r="U85" s="6"/>
      <c r="V85" s="6"/>
      <c r="W85" s="6"/>
      <c r="X85" s="6"/>
      <c r="Y85" s="6"/>
      <c r="Z85" s="6"/>
      <c r="AD85" s="98"/>
      <c r="AE85" s="98"/>
      <c r="AF85" s="6"/>
      <c r="AG85" s="6"/>
      <c r="AH85" s="6"/>
      <c r="AI85" s="6"/>
      <c r="AJ85" s="6"/>
      <c r="AK85" s="6"/>
      <c r="AL85" s="6"/>
      <c r="AM85" s="6"/>
      <c r="AN85" s="6"/>
      <c r="AO85" s="6"/>
    </row>
    <row r="86" spans="1:41" s="192" customFormat="1" ht="18" customHeight="1" x14ac:dyDescent="0.25">
      <c r="A86" s="16"/>
      <c r="B86" s="18"/>
      <c r="C86" s="341" t="s">
        <v>470</v>
      </c>
      <c r="D86" s="17"/>
      <c r="E86" s="17"/>
      <c r="F86" s="17"/>
      <c r="G86" s="188"/>
      <c r="H86" s="188"/>
      <c r="I86" s="188"/>
      <c r="J86" s="188"/>
      <c r="K86" s="188"/>
      <c r="L86" s="188"/>
      <c r="M86" s="19"/>
      <c r="N86" s="107"/>
      <c r="O86" s="32"/>
      <c r="P86" s="32"/>
      <c r="Q86" s="32"/>
      <c r="R86" s="32"/>
      <c r="S86" s="32"/>
      <c r="U86" s="6"/>
      <c r="V86" s="6"/>
      <c r="W86" s="6"/>
      <c r="X86" s="6"/>
      <c r="Y86" s="6"/>
      <c r="Z86" s="6"/>
      <c r="AD86" s="98"/>
      <c r="AE86" s="98"/>
      <c r="AF86" s="6"/>
      <c r="AG86" s="6"/>
      <c r="AH86" s="6"/>
      <c r="AI86" s="6"/>
      <c r="AJ86" s="6"/>
      <c r="AK86" s="6"/>
      <c r="AL86" s="6"/>
      <c r="AM86" s="6"/>
      <c r="AN86" s="6"/>
      <c r="AO86" s="6"/>
    </row>
    <row r="87" spans="1:41" s="192" customFormat="1" ht="18" customHeight="1" x14ac:dyDescent="0.25">
      <c r="A87" s="16"/>
      <c r="B87" s="18"/>
      <c r="C87" s="335" t="s">
        <v>471</v>
      </c>
      <c r="D87" s="191"/>
      <c r="E87" s="523"/>
      <c r="F87" s="524"/>
      <c r="G87" s="524"/>
      <c r="H87" s="524"/>
      <c r="I87" s="524"/>
      <c r="J87" s="524"/>
      <c r="K87" s="524"/>
      <c r="L87" s="525"/>
      <c r="M87" s="19"/>
      <c r="N87" s="107"/>
      <c r="O87" s="32"/>
      <c r="P87" s="32"/>
      <c r="Q87" s="32"/>
      <c r="R87" s="32"/>
      <c r="S87" s="32"/>
      <c r="U87" s="6"/>
      <c r="V87" s="6"/>
      <c r="W87" s="6"/>
      <c r="X87" s="6"/>
      <c r="Y87" s="6"/>
      <c r="Z87" s="6"/>
      <c r="AD87" s="98"/>
      <c r="AE87" s="98"/>
      <c r="AF87" s="6"/>
      <c r="AG87" s="6"/>
      <c r="AH87" s="6"/>
      <c r="AI87" s="6"/>
      <c r="AJ87" s="6"/>
      <c r="AK87" s="6"/>
      <c r="AL87" s="6"/>
      <c r="AM87" s="6"/>
      <c r="AN87" s="6"/>
      <c r="AO87" s="6"/>
    </row>
    <row r="88" spans="1:41" s="192" customFormat="1" ht="18" customHeight="1" x14ac:dyDescent="0.25">
      <c r="A88" s="16"/>
      <c r="B88" s="18"/>
      <c r="C88" s="335" t="s">
        <v>549</v>
      </c>
      <c r="D88" s="191"/>
      <c r="E88" s="523"/>
      <c r="F88" s="524"/>
      <c r="G88" s="524"/>
      <c r="H88" s="524"/>
      <c r="I88" s="524"/>
      <c r="J88" s="524"/>
      <c r="K88" s="524"/>
      <c r="L88" s="525"/>
      <c r="M88" s="19"/>
      <c r="N88" s="107"/>
      <c r="O88" s="32"/>
      <c r="P88" s="32"/>
      <c r="Q88" s="32"/>
      <c r="R88" s="32"/>
      <c r="S88" s="32"/>
      <c r="U88" s="6"/>
      <c r="V88" s="6"/>
      <c r="W88" s="6"/>
      <c r="X88" s="6"/>
      <c r="Y88" s="6"/>
      <c r="Z88" s="6"/>
      <c r="AD88" s="98"/>
      <c r="AE88" s="98"/>
      <c r="AF88" s="6"/>
      <c r="AG88" s="6"/>
      <c r="AH88" s="6"/>
      <c r="AI88" s="6"/>
      <c r="AJ88" s="6"/>
      <c r="AK88" s="6"/>
      <c r="AL88" s="6"/>
      <c r="AM88" s="6"/>
      <c r="AN88" s="6"/>
      <c r="AO88" s="6"/>
    </row>
    <row r="89" spans="1:41" s="192" customFormat="1" ht="18" customHeight="1" x14ac:dyDescent="0.25">
      <c r="A89" s="16"/>
      <c r="B89" s="18"/>
      <c r="C89" s="352" t="s">
        <v>423</v>
      </c>
      <c r="D89" s="191"/>
      <c r="E89" s="523"/>
      <c r="F89" s="524"/>
      <c r="G89" s="524"/>
      <c r="H89" s="524"/>
      <c r="I89" s="524"/>
      <c r="J89" s="524"/>
      <c r="K89" s="524"/>
      <c r="L89" s="525"/>
      <c r="M89" s="19"/>
      <c r="N89" s="107"/>
      <c r="O89" s="32"/>
      <c r="P89" s="32"/>
      <c r="Q89" s="32"/>
      <c r="R89" s="32"/>
      <c r="S89" s="32"/>
      <c r="U89" s="6"/>
      <c r="V89" s="6"/>
      <c r="W89" s="6"/>
      <c r="X89" s="6"/>
      <c r="Y89" s="6"/>
      <c r="Z89" s="6"/>
      <c r="AD89" s="98"/>
      <c r="AE89" s="98"/>
      <c r="AF89" s="6"/>
      <c r="AG89" s="6"/>
      <c r="AH89" s="6"/>
      <c r="AI89" s="6"/>
      <c r="AJ89" s="6"/>
      <c r="AK89" s="6"/>
      <c r="AL89" s="6"/>
      <c r="AM89" s="6"/>
      <c r="AN89" s="6"/>
      <c r="AO89" s="6"/>
    </row>
    <row r="90" spans="1:41" s="192" customFormat="1" ht="18" customHeight="1" x14ac:dyDescent="0.25">
      <c r="A90" s="16"/>
      <c r="B90" s="18"/>
      <c r="C90" s="335" t="s">
        <v>376</v>
      </c>
      <c r="D90" s="191"/>
      <c r="E90" s="523"/>
      <c r="F90" s="524"/>
      <c r="G90" s="524"/>
      <c r="H90" s="524"/>
      <c r="I90" s="524"/>
      <c r="J90" s="524"/>
      <c r="K90" s="524"/>
      <c r="L90" s="525"/>
      <c r="M90" s="19"/>
      <c r="N90" s="107"/>
      <c r="O90" s="32"/>
      <c r="P90" s="32"/>
      <c r="Q90" s="32"/>
      <c r="R90" s="32"/>
      <c r="S90" s="32"/>
      <c r="U90" s="6"/>
      <c r="V90" s="6"/>
      <c r="W90" s="6"/>
      <c r="X90" s="6"/>
      <c r="Y90" s="6"/>
      <c r="Z90" s="6"/>
      <c r="AD90" s="98"/>
      <c r="AE90" s="98"/>
      <c r="AF90" s="6"/>
      <c r="AG90" s="6"/>
      <c r="AH90" s="6"/>
      <c r="AI90" s="6"/>
      <c r="AJ90" s="6"/>
      <c r="AK90" s="6"/>
      <c r="AL90" s="6"/>
      <c r="AM90" s="6"/>
      <c r="AN90" s="6"/>
      <c r="AO90" s="6"/>
    </row>
    <row r="91" spans="1:41" s="192" customFormat="1" ht="9.9499999999999993" customHeight="1" x14ac:dyDescent="0.25">
      <c r="A91" s="21"/>
      <c r="B91" s="22"/>
      <c r="C91" s="22"/>
      <c r="D91" s="22"/>
      <c r="E91" s="22"/>
      <c r="F91" s="22"/>
      <c r="G91" s="22"/>
      <c r="H91" s="22"/>
      <c r="I91" s="22"/>
      <c r="J91" s="22"/>
      <c r="K91" s="22"/>
      <c r="L91" s="22"/>
      <c r="M91" s="23"/>
      <c r="N91" s="107"/>
      <c r="O91" s="32"/>
      <c r="P91" s="32"/>
      <c r="Q91" s="32"/>
      <c r="R91" s="32"/>
      <c r="S91" s="32"/>
      <c r="U91" s="6"/>
      <c r="V91" s="6"/>
      <c r="W91" s="6"/>
      <c r="X91" s="6"/>
      <c r="Y91" s="6"/>
      <c r="Z91" s="6"/>
      <c r="AD91" s="98"/>
      <c r="AE91" s="98"/>
      <c r="AF91" s="6"/>
      <c r="AG91" s="6"/>
      <c r="AH91" s="6"/>
      <c r="AI91" s="6"/>
      <c r="AJ91" s="6"/>
      <c r="AK91" s="6"/>
      <c r="AL91" s="6"/>
      <c r="AM91" s="6"/>
      <c r="AN91" s="6"/>
      <c r="AO91" s="6"/>
    </row>
    <row r="92" spans="1:41" s="192" customFormat="1" ht="9.9499999999999993" customHeight="1" x14ac:dyDescent="0.25">
      <c r="A92" s="6"/>
      <c r="B92" s="6"/>
      <c r="C92" s="6"/>
      <c r="D92" s="6"/>
      <c r="E92" s="6"/>
      <c r="F92" s="6"/>
      <c r="G92" s="6"/>
      <c r="H92" s="6"/>
      <c r="I92" s="6"/>
      <c r="J92" s="6"/>
      <c r="K92" s="6"/>
      <c r="L92" s="6"/>
      <c r="N92" s="143"/>
      <c r="O92" s="32"/>
      <c r="P92" s="32"/>
      <c r="Q92" s="32"/>
      <c r="R92" s="32"/>
      <c r="S92" s="32"/>
      <c r="U92" s="6"/>
      <c r="V92" s="6"/>
      <c r="W92" s="6"/>
      <c r="X92" s="6"/>
      <c r="Y92" s="6"/>
      <c r="Z92" s="6"/>
      <c r="AD92" s="100"/>
      <c r="AE92" s="100"/>
      <c r="AF92" s="6"/>
      <c r="AG92" s="6"/>
      <c r="AH92" s="6"/>
      <c r="AI92" s="6"/>
      <c r="AJ92" s="6"/>
      <c r="AK92" s="6"/>
      <c r="AL92" s="6"/>
      <c r="AM92" s="6"/>
      <c r="AN92" s="6"/>
      <c r="AO92" s="6"/>
    </row>
    <row r="93" spans="1:41" s="192" customFormat="1" ht="9.9499999999999993" customHeight="1" x14ac:dyDescent="0.25">
      <c r="A93" s="13"/>
      <c r="B93" s="14"/>
      <c r="C93" s="14"/>
      <c r="D93" s="14"/>
      <c r="E93" s="14"/>
      <c r="F93" s="14"/>
      <c r="G93" s="14"/>
      <c r="H93" s="14"/>
      <c r="I93" s="14"/>
      <c r="J93" s="14"/>
      <c r="K93" s="14"/>
      <c r="L93" s="14"/>
      <c r="M93" s="15"/>
      <c r="N93" s="107"/>
      <c r="O93" s="32"/>
      <c r="P93" s="32"/>
      <c r="Q93" s="32"/>
      <c r="R93" s="32"/>
      <c r="S93" s="32"/>
      <c r="U93" s="6"/>
      <c r="V93" s="6"/>
      <c r="W93" s="6"/>
      <c r="X93" s="6"/>
      <c r="Y93" s="6"/>
      <c r="Z93" s="6"/>
      <c r="AA93" s="6"/>
      <c r="AB93" s="6"/>
      <c r="AC93" s="6"/>
      <c r="AD93" s="6"/>
      <c r="AE93" s="6"/>
      <c r="AF93" s="6"/>
      <c r="AG93" s="6"/>
      <c r="AH93" s="6"/>
      <c r="AI93" s="6"/>
      <c r="AJ93" s="6"/>
      <c r="AK93" s="6"/>
      <c r="AL93" s="6"/>
      <c r="AM93" s="6"/>
      <c r="AN93" s="6"/>
      <c r="AO93" s="6"/>
    </row>
    <row r="94" spans="1:41" s="192" customFormat="1" ht="18" customHeight="1" x14ac:dyDescent="0.25">
      <c r="A94" s="16"/>
      <c r="B94" s="18"/>
      <c r="C94" s="350" t="s">
        <v>551</v>
      </c>
      <c r="D94" s="17"/>
      <c r="E94" s="510"/>
      <c r="F94" s="510"/>
      <c r="G94" s="510"/>
      <c r="H94" s="510"/>
      <c r="I94" s="510"/>
      <c r="J94" s="510"/>
      <c r="K94" s="510"/>
      <c r="L94" s="510"/>
      <c r="M94" s="19"/>
      <c r="N94" s="107"/>
      <c r="O94" s="173"/>
      <c r="P94" s="173"/>
      <c r="Q94" s="173"/>
      <c r="R94" s="173"/>
      <c r="S94" s="32"/>
      <c r="U94" s="6"/>
      <c r="V94" s="6"/>
      <c r="W94" s="6"/>
      <c r="X94" s="6"/>
      <c r="Y94" s="6"/>
      <c r="Z94" s="6"/>
      <c r="AA94" s="6"/>
      <c r="AB94" s="6"/>
      <c r="AC94" s="6"/>
      <c r="AD94" s="6"/>
      <c r="AE94" s="6"/>
      <c r="AF94" s="6"/>
      <c r="AG94" s="6"/>
      <c r="AH94" s="6"/>
      <c r="AI94" s="6"/>
      <c r="AJ94" s="6"/>
      <c r="AK94" s="6"/>
      <c r="AL94" s="6"/>
      <c r="AM94" s="6"/>
      <c r="AN94" s="6"/>
      <c r="AO94" s="6"/>
    </row>
    <row r="95" spans="1:41" s="192" customFormat="1" ht="18" customHeight="1" x14ac:dyDescent="0.25">
      <c r="A95" s="16"/>
      <c r="B95" s="18"/>
      <c r="C95" s="335" t="s">
        <v>536</v>
      </c>
      <c r="D95" s="191"/>
      <c r="E95" s="537"/>
      <c r="F95" s="537"/>
      <c r="G95" s="537"/>
      <c r="H95" s="537"/>
      <c r="I95" s="537"/>
      <c r="J95" s="537"/>
      <c r="K95" s="537"/>
      <c r="L95" s="537"/>
      <c r="M95" s="19"/>
      <c r="N95" s="107"/>
      <c r="O95" s="32"/>
      <c r="P95" s="32"/>
      <c r="Q95" s="32"/>
      <c r="R95" s="32"/>
      <c r="S95" s="32"/>
      <c r="U95" s="6"/>
      <c r="V95" s="6"/>
      <c r="W95" s="6"/>
      <c r="X95" s="6"/>
      <c r="Y95" s="6"/>
      <c r="Z95" s="6"/>
      <c r="AA95" s="6"/>
      <c r="AB95" s="6"/>
      <c r="AC95" s="6"/>
      <c r="AD95" s="6"/>
      <c r="AE95" s="6"/>
      <c r="AF95" s="6"/>
      <c r="AG95" s="6"/>
      <c r="AH95" s="6"/>
      <c r="AI95" s="6"/>
      <c r="AJ95" s="6"/>
      <c r="AK95" s="6"/>
      <c r="AL95" s="6"/>
      <c r="AM95" s="6"/>
      <c r="AN95" s="6"/>
      <c r="AO95" s="6"/>
    </row>
    <row r="96" spans="1:41" s="192" customFormat="1" ht="18" customHeight="1" x14ac:dyDescent="0.25">
      <c r="A96" s="16"/>
      <c r="B96" s="18"/>
      <c r="C96" s="335" t="s">
        <v>537</v>
      </c>
      <c r="D96" s="191"/>
      <c r="E96" s="537"/>
      <c r="F96" s="537"/>
      <c r="G96" s="537"/>
      <c r="H96" s="537"/>
      <c r="I96" s="537"/>
      <c r="J96" s="537"/>
      <c r="K96" s="537"/>
      <c r="L96" s="537"/>
      <c r="M96" s="19"/>
      <c r="N96" s="107"/>
      <c r="O96" s="32"/>
      <c r="P96" s="32"/>
      <c r="Q96" s="32"/>
      <c r="R96" s="32"/>
      <c r="S96" s="32"/>
      <c r="U96" s="6"/>
      <c r="V96" s="6"/>
      <c r="W96" s="6"/>
      <c r="X96" s="6"/>
      <c r="Y96" s="6"/>
      <c r="Z96" s="6"/>
      <c r="AA96" s="6"/>
      <c r="AB96" s="6"/>
      <c r="AC96" s="6"/>
      <c r="AD96" s="6"/>
      <c r="AE96" s="6"/>
      <c r="AF96" s="6"/>
      <c r="AG96" s="6"/>
      <c r="AH96" s="6"/>
      <c r="AI96" s="6"/>
      <c r="AJ96" s="6"/>
      <c r="AK96" s="6"/>
      <c r="AL96" s="6"/>
      <c r="AM96" s="6"/>
      <c r="AN96" s="6"/>
      <c r="AO96" s="6"/>
    </row>
    <row r="97" spans="1:45" s="192" customFormat="1" ht="60" customHeight="1" x14ac:dyDescent="0.25">
      <c r="A97" s="16"/>
      <c r="B97" s="18"/>
      <c r="C97" s="335" t="s">
        <v>538</v>
      </c>
      <c r="D97" s="191"/>
      <c r="E97" s="537"/>
      <c r="F97" s="537"/>
      <c r="G97" s="537"/>
      <c r="H97" s="537"/>
      <c r="I97" s="537"/>
      <c r="J97" s="537"/>
      <c r="K97" s="537"/>
      <c r="L97" s="537"/>
      <c r="M97" s="19"/>
      <c r="N97" s="107"/>
      <c r="O97" s="32"/>
      <c r="P97" s="32"/>
      <c r="Q97" s="32"/>
      <c r="R97" s="32"/>
      <c r="S97" s="32"/>
      <c r="U97" s="6"/>
      <c r="V97" s="6"/>
      <c r="W97" s="6"/>
      <c r="X97" s="6"/>
      <c r="Y97" s="6"/>
      <c r="Z97" s="6"/>
      <c r="AA97" s="6"/>
      <c r="AB97" s="6"/>
      <c r="AC97" s="6"/>
      <c r="AD97" s="6"/>
      <c r="AE97" s="6"/>
      <c r="AF97" s="6"/>
      <c r="AG97" s="6"/>
      <c r="AH97" s="6"/>
      <c r="AI97" s="6"/>
      <c r="AJ97" s="6"/>
      <c r="AK97" s="6"/>
      <c r="AL97" s="6"/>
      <c r="AM97" s="6"/>
      <c r="AN97" s="6"/>
      <c r="AO97" s="6"/>
    </row>
    <row r="98" spans="1:45" s="192" customFormat="1" ht="9.9499999999999993" customHeight="1" x14ac:dyDescent="0.25">
      <c r="A98" s="16"/>
      <c r="B98" s="18"/>
      <c r="C98" s="335"/>
      <c r="D98" s="191"/>
      <c r="E98" s="191"/>
      <c r="F98" s="191"/>
      <c r="G98" s="188"/>
      <c r="H98" s="188"/>
      <c r="I98" s="188"/>
      <c r="J98" s="188"/>
      <c r="K98" s="188"/>
      <c r="L98" s="188"/>
      <c r="M98" s="19"/>
      <c r="N98" s="107"/>
      <c r="O98" s="32"/>
      <c r="P98" s="32"/>
      <c r="Q98" s="32"/>
      <c r="R98" s="32"/>
      <c r="S98" s="32"/>
      <c r="U98" s="6"/>
      <c r="V98" s="6"/>
      <c r="W98" s="6"/>
      <c r="X98" s="6"/>
      <c r="Y98" s="6"/>
      <c r="Z98" s="6"/>
      <c r="AA98" s="6"/>
      <c r="AB98" s="6"/>
      <c r="AC98" s="6"/>
      <c r="AD98" s="6"/>
      <c r="AE98" s="6"/>
      <c r="AF98" s="6"/>
      <c r="AG98" s="6"/>
      <c r="AH98" s="6"/>
      <c r="AI98" s="6"/>
      <c r="AJ98" s="6"/>
      <c r="AK98" s="6"/>
      <c r="AL98" s="6"/>
      <c r="AM98" s="6"/>
      <c r="AN98" s="6"/>
      <c r="AO98" s="6"/>
    </row>
    <row r="99" spans="1:45" s="192" customFormat="1" ht="18" customHeight="1" x14ac:dyDescent="0.25">
      <c r="A99" s="16"/>
      <c r="B99" s="18"/>
      <c r="C99" s="341" t="s">
        <v>539</v>
      </c>
      <c r="D99" s="17"/>
      <c r="E99" s="17"/>
      <c r="F99" s="17"/>
      <c r="G99" s="197"/>
      <c r="H99" s="498" t="s">
        <v>443</v>
      </c>
      <c r="I99" s="498"/>
      <c r="J99" s="498"/>
      <c r="K99" s="343"/>
      <c r="L99" s="351" t="s">
        <v>413</v>
      </c>
      <c r="M99" s="19"/>
      <c r="N99" s="107"/>
      <c r="O99" s="32"/>
      <c r="P99" s="32"/>
      <c r="Q99" s="32"/>
      <c r="R99" s="32"/>
      <c r="S99" s="32"/>
      <c r="U99" s="6"/>
      <c r="V99" s="6"/>
      <c r="W99" s="6"/>
      <c r="X99" s="6"/>
      <c r="Y99" s="6"/>
      <c r="Z99" s="6"/>
      <c r="AD99" s="98"/>
      <c r="AE99" s="98"/>
      <c r="AF99" s="6"/>
      <c r="AG99" s="6"/>
      <c r="AH99" s="6"/>
      <c r="AI99" s="6"/>
      <c r="AJ99" s="6"/>
      <c r="AK99" s="6"/>
      <c r="AL99" s="6"/>
      <c r="AM99" s="6"/>
      <c r="AN99" s="6"/>
      <c r="AO99" s="6"/>
    </row>
    <row r="100" spans="1:45" s="192" customFormat="1" ht="18" customHeight="1" x14ac:dyDescent="0.25">
      <c r="A100" s="16"/>
      <c r="B100" s="18"/>
      <c r="C100" s="335" t="s">
        <v>540</v>
      </c>
      <c r="D100" s="193"/>
      <c r="E100" s="193"/>
      <c r="F100" s="193"/>
      <c r="G100" s="194" t="s">
        <v>483</v>
      </c>
      <c r="H100" s="152"/>
      <c r="I100" s="218" t="s">
        <v>482</v>
      </c>
      <c r="J100" s="152"/>
      <c r="K100" s="26"/>
      <c r="L100" s="190">
        <f>ROUND(((J100-H100)/30.4),0)</f>
        <v>0</v>
      </c>
      <c r="M100" s="19"/>
      <c r="N100" s="107"/>
      <c r="O100" s="32"/>
      <c r="P100" s="32"/>
      <c r="Q100" s="32"/>
      <c r="R100" s="156"/>
      <c r="S100" s="156"/>
      <c r="T100" s="157"/>
      <c r="U100" s="157"/>
      <c r="V100" s="157"/>
      <c r="W100" s="157"/>
      <c r="X100" s="157"/>
      <c r="Y100" s="157"/>
      <c r="Z100" s="157"/>
      <c r="AA100" s="157"/>
      <c r="AB100" s="157"/>
      <c r="AC100" s="157"/>
      <c r="AD100" s="158"/>
      <c r="AE100" s="158"/>
      <c r="AF100" s="157"/>
      <c r="AG100" s="157"/>
      <c r="AH100" s="157"/>
      <c r="AI100" s="157"/>
      <c r="AJ100" s="157"/>
      <c r="AK100" s="157"/>
      <c r="AL100" s="157"/>
      <c r="AM100" s="157"/>
      <c r="AN100" s="6"/>
      <c r="AO100" s="6"/>
    </row>
    <row r="101" spans="1:45" s="192" customFormat="1" ht="9.9499999999999993" customHeight="1" x14ac:dyDescent="0.25">
      <c r="A101" s="16"/>
      <c r="B101" s="18"/>
      <c r="C101" s="335"/>
      <c r="D101" s="193"/>
      <c r="E101" s="193"/>
      <c r="F101" s="193"/>
      <c r="G101" s="217"/>
      <c r="H101" s="201"/>
      <c r="I101" s="217"/>
      <c r="J101" s="188"/>
      <c r="K101" s="26"/>
      <c r="L101" s="26"/>
      <c r="M101" s="19"/>
      <c r="N101" s="107"/>
      <c r="O101" s="32"/>
      <c r="P101" s="32"/>
      <c r="Q101" s="32"/>
      <c r="R101" s="156"/>
      <c r="S101" s="156"/>
      <c r="T101" s="157"/>
      <c r="U101" s="157"/>
      <c r="V101" s="157"/>
      <c r="W101" s="157"/>
      <c r="X101" s="157"/>
      <c r="Y101" s="157"/>
      <c r="Z101" s="157"/>
      <c r="AA101" s="157"/>
      <c r="AB101" s="157"/>
      <c r="AC101" s="157"/>
      <c r="AD101" s="158"/>
      <c r="AE101" s="158"/>
      <c r="AF101" s="157"/>
      <c r="AG101" s="157"/>
      <c r="AH101" s="157"/>
      <c r="AI101" s="157"/>
      <c r="AJ101" s="157"/>
      <c r="AK101" s="157"/>
      <c r="AL101" s="157"/>
      <c r="AM101" s="157"/>
      <c r="AN101" s="6"/>
      <c r="AO101" s="6"/>
    </row>
    <row r="102" spans="1:45" s="192" customFormat="1" ht="18" customHeight="1" x14ac:dyDescent="0.25">
      <c r="A102" s="16"/>
      <c r="B102" s="18"/>
      <c r="C102" s="335"/>
      <c r="D102" s="193"/>
      <c r="E102" s="193"/>
      <c r="F102" s="193"/>
      <c r="G102" s="551" t="s">
        <v>503</v>
      </c>
      <c r="H102" s="552"/>
      <c r="I102" s="551" t="s">
        <v>523</v>
      </c>
      <c r="J102" s="552"/>
      <c r="K102" s="553" t="s">
        <v>506</v>
      </c>
      <c r="L102" s="552"/>
      <c r="M102" s="19"/>
      <c r="N102" s="107"/>
      <c r="O102" s="32"/>
      <c r="P102" s="32"/>
      <c r="Q102" s="32"/>
      <c r="R102" s="156"/>
      <c r="S102" s="156"/>
      <c r="T102" s="157"/>
      <c r="U102" s="157"/>
      <c r="V102" s="157"/>
      <c r="W102" s="157"/>
      <c r="X102" s="157"/>
      <c r="Y102" s="157"/>
      <c r="Z102" s="157"/>
      <c r="AA102" s="157"/>
      <c r="AB102" s="157"/>
      <c r="AC102" s="157"/>
      <c r="AD102" s="158"/>
      <c r="AE102" s="158"/>
      <c r="AF102" s="157"/>
      <c r="AG102" s="157"/>
      <c r="AH102" s="157"/>
      <c r="AI102" s="157"/>
      <c r="AJ102" s="157"/>
      <c r="AK102" s="157"/>
      <c r="AL102" s="157"/>
      <c r="AM102" s="157"/>
      <c r="AN102" s="6"/>
      <c r="AO102" s="6"/>
    </row>
    <row r="103" spans="1:45" s="192" customFormat="1" ht="18" customHeight="1" x14ac:dyDescent="0.25">
      <c r="A103" s="16"/>
      <c r="B103" s="18"/>
      <c r="C103" s="335"/>
      <c r="D103" s="193"/>
      <c r="E103" s="193"/>
      <c r="F103" s="193"/>
      <c r="G103" s="353" t="s">
        <v>507</v>
      </c>
      <c r="H103" s="353" t="s">
        <v>508</v>
      </c>
      <c r="I103" s="353" t="s">
        <v>509</v>
      </c>
      <c r="J103" s="375" t="s">
        <v>1564</v>
      </c>
      <c r="K103" s="353" t="s">
        <v>509</v>
      </c>
      <c r="L103" s="375" t="s">
        <v>1564</v>
      </c>
      <c r="M103" s="19"/>
      <c r="N103" s="107"/>
      <c r="O103" s="32"/>
      <c r="P103" s="32"/>
      <c r="Q103" s="32"/>
      <c r="R103" s="156"/>
      <c r="S103" s="156"/>
      <c r="T103" s="157"/>
      <c r="U103" s="157"/>
      <c r="V103" s="157"/>
      <c r="W103" s="157"/>
      <c r="X103" s="157"/>
      <c r="Y103" s="157"/>
      <c r="Z103" s="157"/>
      <c r="AA103" s="157"/>
      <c r="AB103" s="157"/>
      <c r="AC103" s="157"/>
      <c r="AD103" s="158"/>
      <c r="AE103" s="158"/>
      <c r="AF103" s="157"/>
      <c r="AG103" s="157"/>
      <c r="AH103" s="157"/>
      <c r="AI103" s="157"/>
      <c r="AJ103" s="157"/>
      <c r="AK103" s="157"/>
      <c r="AL103" s="157"/>
      <c r="AM103" s="157"/>
      <c r="AN103" s="6"/>
      <c r="AO103" s="6"/>
    </row>
    <row r="104" spans="1:45" s="192" customFormat="1" ht="18" customHeight="1" x14ac:dyDescent="0.25">
      <c r="A104" s="16"/>
      <c r="B104" s="18"/>
      <c r="C104" s="335" t="s">
        <v>541</v>
      </c>
      <c r="D104" s="193"/>
      <c r="E104" s="193"/>
      <c r="F104" s="193"/>
      <c r="G104" s="29"/>
      <c r="H104" s="29"/>
      <c r="I104" s="190">
        <f>I164</f>
        <v>0</v>
      </c>
      <c r="J104" s="190">
        <f>J164</f>
        <v>0</v>
      </c>
      <c r="K104" s="190">
        <f>K164</f>
        <v>0</v>
      </c>
      <c r="L104" s="190">
        <f>L164</f>
        <v>0</v>
      </c>
      <c r="M104" s="19"/>
      <c r="N104" s="107"/>
      <c r="O104" s="494" t="s">
        <v>274</v>
      </c>
      <c r="P104" s="496"/>
      <c r="Q104" s="494" t="s">
        <v>275</v>
      </c>
      <c r="R104" s="496"/>
      <c r="S104" s="494" t="s">
        <v>11</v>
      </c>
      <c r="T104" s="496"/>
      <c r="U104" s="424" t="s">
        <v>288</v>
      </c>
      <c r="V104" s="424"/>
      <c r="W104" s="157"/>
      <c r="X104" s="157"/>
      <c r="Y104" s="157"/>
      <c r="Z104" s="157"/>
      <c r="AA104" s="157"/>
      <c r="AB104" s="157"/>
      <c r="AC104" s="157"/>
      <c r="AD104" s="158"/>
      <c r="AE104" s="158"/>
      <c r="AF104" s="157"/>
      <c r="AG104" s="157"/>
      <c r="AH104" s="157"/>
      <c r="AI104" s="157"/>
      <c r="AJ104" s="157"/>
      <c r="AK104" s="157"/>
      <c r="AL104" s="157"/>
      <c r="AM104" s="157"/>
      <c r="AN104" s="6"/>
      <c r="AO104" s="6"/>
    </row>
    <row r="105" spans="1:45" s="192" customFormat="1" ht="18" customHeight="1" x14ac:dyDescent="0.25">
      <c r="A105" s="16"/>
      <c r="B105" s="18"/>
      <c r="C105" s="335" t="s">
        <v>512</v>
      </c>
      <c r="D105" s="193"/>
      <c r="E105" s="193"/>
      <c r="F105" s="193"/>
      <c r="G105" s="217"/>
      <c r="H105" s="49"/>
      <c r="I105" s="217"/>
      <c r="J105" s="49"/>
      <c r="K105" s="300">
        <f>IF(U105=0,0,(K104/S105)*12)</f>
        <v>0</v>
      </c>
      <c r="L105" s="300">
        <f>IF(U105=0,0,(L104/S105)*12)</f>
        <v>0</v>
      </c>
      <c r="M105" s="19"/>
      <c r="N105" s="107"/>
      <c r="O105" s="554">
        <f>MIN(G133:G163)</f>
        <v>0</v>
      </c>
      <c r="P105" s="555"/>
      <c r="Q105" s="554">
        <f>MAX(H133:H163)</f>
        <v>0</v>
      </c>
      <c r="R105" s="555"/>
      <c r="S105" s="511">
        <f>DATEDIF(O105,Q105,"m")+1</f>
        <v>1</v>
      </c>
      <c r="T105" s="513"/>
      <c r="U105" s="424">
        <f>COUNTA(G133:G163)</f>
        <v>0</v>
      </c>
      <c r="V105" s="424"/>
      <c r="W105" s="157"/>
      <c r="X105" s="157"/>
      <c r="Y105" s="157"/>
      <c r="Z105" s="157"/>
      <c r="AA105" s="157"/>
      <c r="AB105" s="157"/>
      <c r="AC105" s="157"/>
      <c r="AD105" s="158"/>
      <c r="AE105" s="158"/>
      <c r="AF105" s="157"/>
      <c r="AG105" s="157"/>
      <c r="AH105" s="157"/>
      <c r="AI105" s="157"/>
      <c r="AJ105" s="157"/>
      <c r="AK105" s="157"/>
      <c r="AL105" s="157"/>
      <c r="AM105" s="157"/>
      <c r="AN105" s="6"/>
      <c r="AO105" s="6"/>
    </row>
    <row r="106" spans="1:45" s="192" customFormat="1" ht="9.9499999999999993" customHeight="1" x14ac:dyDescent="0.25">
      <c r="A106" s="16"/>
      <c r="B106" s="18"/>
      <c r="C106" s="344"/>
      <c r="D106" s="193"/>
      <c r="E106" s="193"/>
      <c r="F106" s="193"/>
      <c r="G106" s="193"/>
      <c r="H106" s="193"/>
      <c r="I106" s="193"/>
      <c r="J106" s="193"/>
      <c r="K106" s="193"/>
      <c r="L106" s="193"/>
      <c r="M106" s="19"/>
      <c r="N106" s="107"/>
      <c r="O106" s="32"/>
      <c r="P106" s="32"/>
      <c r="Q106" s="32"/>
      <c r="R106" s="32"/>
      <c r="S106" s="32"/>
      <c r="U106" s="6"/>
      <c r="V106" s="6"/>
      <c r="W106" s="6"/>
      <c r="X106" s="6"/>
      <c r="Y106" s="6"/>
      <c r="Z106" s="6"/>
      <c r="AD106" s="98"/>
      <c r="AE106" s="98"/>
      <c r="AF106" s="6"/>
      <c r="AG106" s="6"/>
      <c r="AH106" s="6"/>
      <c r="AI106" s="6"/>
      <c r="AJ106" s="6"/>
      <c r="AK106" s="6"/>
      <c r="AL106" s="6"/>
      <c r="AM106" s="6"/>
      <c r="AN106" s="6"/>
      <c r="AO106" s="6"/>
    </row>
    <row r="107" spans="1:45" s="192" customFormat="1" ht="18" customHeight="1" x14ac:dyDescent="0.25">
      <c r="A107" s="16"/>
      <c r="B107" s="18"/>
      <c r="C107" s="335" t="s">
        <v>513</v>
      </c>
      <c r="D107" s="193"/>
      <c r="E107" s="193"/>
      <c r="F107" s="193"/>
      <c r="G107" s="193"/>
      <c r="H107" s="193"/>
      <c r="I107" s="193"/>
      <c r="J107" s="193"/>
      <c r="K107" s="193"/>
      <c r="L107" s="190">
        <f>SUMPRODUCT((E134:E163&lt;&gt;"")/COUNTIF(E134:E163,E134:E163&amp;""))</f>
        <v>0</v>
      </c>
      <c r="M107" s="19"/>
      <c r="N107" s="107"/>
      <c r="O107" s="32"/>
      <c r="P107" s="32"/>
      <c r="Q107" s="32"/>
      <c r="R107" s="32"/>
      <c r="S107" s="32"/>
      <c r="U107" s="6"/>
      <c r="V107" s="6"/>
      <c r="W107" s="6"/>
      <c r="X107" s="6"/>
      <c r="Y107" s="6"/>
      <c r="Z107" s="6"/>
      <c r="AD107" s="98"/>
      <c r="AE107" s="98"/>
      <c r="AF107" s="6"/>
      <c r="AG107" s="6"/>
      <c r="AH107" s="6"/>
      <c r="AI107" s="6"/>
      <c r="AJ107" s="6"/>
      <c r="AK107" s="6"/>
      <c r="AL107" s="6"/>
      <c r="AM107" s="6"/>
      <c r="AN107" s="6"/>
      <c r="AO107" s="6"/>
    </row>
    <row r="108" spans="1:45" s="192" customFormat="1" ht="18" customHeight="1" x14ac:dyDescent="0.25">
      <c r="A108" s="16"/>
      <c r="B108" s="18"/>
      <c r="C108" s="335" t="s">
        <v>542</v>
      </c>
      <c r="D108" s="191"/>
      <c r="E108" s="191"/>
      <c r="F108" s="191"/>
      <c r="G108" s="227"/>
      <c r="H108" s="528" t="s">
        <v>516</v>
      </c>
      <c r="I108" s="526"/>
      <c r="J108" s="526"/>
      <c r="K108" s="527"/>
      <c r="L108" s="190">
        <f>F164</f>
        <v>0</v>
      </c>
      <c r="M108" s="19"/>
      <c r="N108" s="107"/>
      <c r="O108" s="494" t="s">
        <v>78</v>
      </c>
      <c r="P108" s="495"/>
      <c r="Q108" s="495"/>
      <c r="R108" s="496"/>
      <c r="S108" s="494" t="s">
        <v>85</v>
      </c>
      <c r="T108" s="495"/>
      <c r="U108" s="495"/>
      <c r="V108" s="496"/>
      <c r="W108" s="494" t="s">
        <v>79</v>
      </c>
      <c r="X108" s="495"/>
      <c r="Y108" s="495"/>
      <c r="Z108" s="496"/>
      <c r="AA108" s="494" t="s">
        <v>80</v>
      </c>
      <c r="AB108" s="495"/>
      <c r="AC108" s="495"/>
      <c r="AD108" s="496"/>
      <c r="AE108" s="424" t="s">
        <v>77</v>
      </c>
      <c r="AF108" s="424"/>
      <c r="AG108" s="424"/>
      <c r="AH108" s="424"/>
      <c r="AI108" s="494" t="s">
        <v>81</v>
      </c>
      <c r="AJ108" s="495"/>
      <c r="AK108" s="495"/>
      <c r="AL108" s="496"/>
      <c r="AM108" s="165"/>
      <c r="AN108" s="424" t="s">
        <v>60</v>
      </c>
      <c r="AO108" s="424"/>
      <c r="AQ108" s="518" t="s">
        <v>280</v>
      </c>
      <c r="AR108" s="294"/>
      <c r="AS108" s="518" t="s">
        <v>281</v>
      </c>
    </row>
    <row r="109" spans="1:45" s="192" customFormat="1" ht="18" customHeight="1" x14ac:dyDescent="0.25">
      <c r="A109" s="16"/>
      <c r="B109" s="18"/>
      <c r="C109" s="446" t="s">
        <v>1572</v>
      </c>
      <c r="D109" s="446"/>
      <c r="E109" s="446"/>
      <c r="F109" s="446"/>
      <c r="G109" s="191"/>
      <c r="H109" s="191"/>
      <c r="I109" s="191"/>
      <c r="J109" s="191"/>
      <c r="K109" s="191"/>
      <c r="L109" s="29"/>
      <c r="M109" s="19"/>
      <c r="N109" s="107"/>
      <c r="O109" s="488" t="s">
        <v>8</v>
      </c>
      <c r="P109" s="488"/>
      <c r="Q109" s="488" t="s">
        <v>7</v>
      </c>
      <c r="R109" s="488"/>
      <c r="S109" s="424" t="s">
        <v>8</v>
      </c>
      <c r="T109" s="424"/>
      <c r="U109" s="424" t="s">
        <v>7</v>
      </c>
      <c r="V109" s="424"/>
      <c r="W109" s="424" t="s">
        <v>8</v>
      </c>
      <c r="X109" s="424"/>
      <c r="Y109" s="424" t="s">
        <v>7</v>
      </c>
      <c r="Z109" s="424"/>
      <c r="AA109" s="424" t="s">
        <v>8</v>
      </c>
      <c r="AB109" s="424"/>
      <c r="AC109" s="549" t="s">
        <v>7</v>
      </c>
      <c r="AD109" s="550"/>
      <c r="AE109" s="424" t="s">
        <v>8</v>
      </c>
      <c r="AF109" s="424"/>
      <c r="AG109" s="424" t="s">
        <v>7</v>
      </c>
      <c r="AH109" s="424"/>
      <c r="AI109" s="424" t="s">
        <v>8</v>
      </c>
      <c r="AJ109" s="424"/>
      <c r="AK109" s="424" t="s">
        <v>7</v>
      </c>
      <c r="AL109" s="424"/>
      <c r="AM109" s="165"/>
      <c r="AN109" s="199" t="s">
        <v>8</v>
      </c>
      <c r="AO109" s="199" t="s">
        <v>7</v>
      </c>
      <c r="AQ109" s="519"/>
      <c r="AR109" s="294"/>
      <c r="AS109" s="519"/>
    </row>
    <row r="110" spans="1:45" s="192" customFormat="1" ht="9.9499999999999993" customHeight="1" x14ac:dyDescent="0.25">
      <c r="A110" s="16"/>
      <c r="B110" s="18"/>
      <c r="C110" s="18"/>
      <c r="D110" s="18"/>
      <c r="E110" s="18"/>
      <c r="F110" s="18"/>
      <c r="G110" s="18"/>
      <c r="H110" s="18"/>
      <c r="I110" s="18"/>
      <c r="J110" s="18"/>
      <c r="K110" s="18"/>
      <c r="L110" s="18"/>
      <c r="M110" s="19"/>
      <c r="N110" s="107"/>
      <c r="O110" s="32"/>
      <c r="P110" s="32"/>
      <c r="Q110" s="32"/>
      <c r="R110" s="32"/>
      <c r="S110" s="32"/>
      <c r="AD110" s="162"/>
      <c r="AE110" s="162"/>
      <c r="AM110" s="207"/>
      <c r="AN110" s="6"/>
      <c r="AQ110" s="294"/>
      <c r="AR110" s="294"/>
      <c r="AS110" s="294"/>
    </row>
    <row r="111" spans="1:45" s="192" customFormat="1" ht="18" customHeight="1" x14ac:dyDescent="0.25">
      <c r="A111" s="16"/>
      <c r="B111" s="18"/>
      <c r="C111" s="341" t="s">
        <v>543</v>
      </c>
      <c r="D111" s="17"/>
      <c r="E111" s="17"/>
      <c r="F111" s="17"/>
      <c r="G111" s="498" t="s">
        <v>443</v>
      </c>
      <c r="H111" s="498"/>
      <c r="I111" s="498"/>
      <c r="J111" s="18"/>
      <c r="K111" s="28" t="s">
        <v>450</v>
      </c>
      <c r="L111" s="25" t="s">
        <v>517</v>
      </c>
      <c r="M111" s="19"/>
      <c r="N111" s="107"/>
      <c r="O111" s="150"/>
      <c r="P111" s="150"/>
      <c r="Q111" s="150"/>
      <c r="R111" s="150"/>
      <c r="S111" s="150"/>
      <c r="T111" s="37"/>
      <c r="U111" s="163"/>
      <c r="V111" s="163"/>
      <c r="W111" s="163"/>
      <c r="X111" s="163"/>
      <c r="Y111" s="163"/>
      <c r="Z111" s="163"/>
      <c r="AA111" s="37"/>
      <c r="AB111" s="37"/>
      <c r="AC111" s="37"/>
      <c r="AD111" s="164"/>
      <c r="AE111" s="164"/>
      <c r="AF111" s="37"/>
      <c r="AG111" s="37"/>
      <c r="AH111" s="37"/>
      <c r="AI111" s="37"/>
      <c r="AJ111" s="37"/>
      <c r="AK111" s="37"/>
      <c r="AL111" s="37"/>
      <c r="AM111" s="207"/>
      <c r="AN111" s="6"/>
      <c r="AQ111" s="294"/>
      <c r="AR111" s="294"/>
      <c r="AS111" s="294"/>
    </row>
    <row r="112" spans="1:45" s="192" customFormat="1" ht="18" customHeight="1" x14ac:dyDescent="0.25">
      <c r="A112" s="16"/>
      <c r="B112" s="210"/>
      <c r="C112" s="531"/>
      <c r="D112" s="532"/>
      <c r="E112" s="193"/>
      <c r="F112" s="344" t="s">
        <v>483</v>
      </c>
      <c r="G112" s="152"/>
      <c r="H112" s="340" t="s">
        <v>482</v>
      </c>
      <c r="I112" s="152"/>
      <c r="J112" s="202"/>
      <c r="K112" s="29"/>
      <c r="L112" s="190" t="str">
        <f>IFERROR(ROUND(K112/((I112-G112)/30.4),0),"")</f>
        <v/>
      </c>
      <c r="M112" s="19"/>
      <c r="N112" s="107"/>
      <c r="O112" s="161">
        <f>((($L105-$O$257)/($O$256-$O$257))*0.5+1)</f>
        <v>0.25</v>
      </c>
      <c r="P112" s="167">
        <f>IF($O112&gt;1.5,1.5,IF($O112&lt;0.5,0,$O112))</f>
        <v>0</v>
      </c>
      <c r="Q112" s="161">
        <f>((($L105-$Q$257)/($Q$256-$Q$257))*0.5+1)</f>
        <v>0</v>
      </c>
      <c r="R112" s="167">
        <f>IF($Q112&gt;1.5,1.5,IF($Q112&lt;0.5,0,$Q112))</f>
        <v>0</v>
      </c>
      <c r="S112" s="161">
        <f>((($K112-$S$257)/($S$256-$S$257))*0.5+1)</f>
        <v>-0.75</v>
      </c>
      <c r="T112" s="167">
        <f>IF($S112&gt;1.5,1.5,IF($S112&lt;0.5,0,$S112))</f>
        <v>0</v>
      </c>
      <c r="U112" s="161">
        <f>((($K112-$U$257)/($U$256-$U$257))*0.5+1)</f>
        <v>-1.4</v>
      </c>
      <c r="V112" s="167">
        <f>IF($U112&gt;1.5,1.5,IF($U112&lt;0.5,0,$U112))</f>
        <v>0</v>
      </c>
      <c r="W112" s="161">
        <f>((($G104-$W$257)/($W$256-$W$257))*0.5+1)</f>
        <v>0.25</v>
      </c>
      <c r="X112" s="167">
        <f>IF($W112&gt;1.5,1.5,IF($W112&lt;0.5,0,$W112))</f>
        <v>0</v>
      </c>
      <c r="Y112" s="161">
        <f>((($G104-$Y$257)/($Y$256-$Y$257))*0.5+1)</f>
        <v>0.125</v>
      </c>
      <c r="Z112" s="167">
        <f>IF($Y112&gt;1.5,1.5,IF($Y112&lt;0.5,0,$Y112))</f>
        <v>0</v>
      </c>
      <c r="AA112" s="161">
        <f>((($H104-$AA$257)/($AA$256-$AA$257))*0.5+1)</f>
        <v>0</v>
      </c>
      <c r="AB112" s="167">
        <f>IF($AA112&gt;1.5,1.5,IF($AA112&lt;0.5,0,$AA112))</f>
        <v>0</v>
      </c>
      <c r="AC112" s="161">
        <f>((($H104-$AC$257)/($AC$256-$AC$257))*0.5+1)</f>
        <v>-0.5</v>
      </c>
      <c r="AD112" s="167">
        <f>IF($AC112&gt;1.5,1.5,IF($AC112&lt;0.5,0,$AC112))</f>
        <v>0</v>
      </c>
      <c r="AE112" s="161">
        <f>((($L107-$AE$257)/($AE$256-$AE$257))*0.5+1)</f>
        <v>0</v>
      </c>
      <c r="AF112" s="167">
        <f>IF($AE112&gt;1.5,1.5,IF($AE112&lt;0.5,0,$AE112))</f>
        <v>0</v>
      </c>
      <c r="AG112" s="161">
        <f>((($L107-$AF$257)/($AF$256-$AF$257))*0.5+1)</f>
        <v>-0.5</v>
      </c>
      <c r="AH112" s="167">
        <f>IF($AG112&gt;1.5,1.5,IF($AG112&lt;0.5,0,$AG112))</f>
        <v>0</v>
      </c>
      <c r="AI112" s="161">
        <f>((($T133-$AG$257)/($AG$256-$AG$257))*0.5+1)</f>
        <v>0.16666666666666663</v>
      </c>
      <c r="AJ112" s="167">
        <f>IF($AI112&gt;1.5,1.5,IF($AI112&lt;0.5,0,$AI112))</f>
        <v>0</v>
      </c>
      <c r="AK112" s="161">
        <f>((($V133-$AI$257)/($AI$256-$AI$257))*0.5+1)</f>
        <v>0</v>
      </c>
      <c r="AL112" s="167">
        <f>IF($AK112&gt;1.5,1.5,IF($AK112&lt;0.5,0,$AK112))</f>
        <v>0</v>
      </c>
      <c r="AM112" s="166"/>
      <c r="AN112" s="168">
        <f>IF(AND($C112="Portfolio Manager",PRODUCT(P112,T112,X112,AB112,AF112,AJ112)&gt;=1,$L$116&gt;=$AO$256),1,0)</f>
        <v>0</v>
      </c>
      <c r="AO112" s="168">
        <f>IF(AND($C112="Portfolio Manager",PRODUCT(R112,V112,Z112,AD112,AH112,AL112)&gt;=1,$L$116&gt;=$AO$255),1,0)</f>
        <v>0</v>
      </c>
      <c r="AQ112" s="295">
        <f>IF(AND(OR(J104&gt;=O$263,L104&gt;=Q$263),K112&gt;=S$263,G104+H104&gt;=U$263,AS112&gt;=W$263,L116&gt;=Y$263,R133&gt;=AA$263),1,0)</f>
        <v>0</v>
      </c>
      <c r="AR112" s="294"/>
      <c r="AS112" s="297">
        <f>IF(I112="",0,DATEDIF(G112,I112,"m")+1)</f>
        <v>0</v>
      </c>
    </row>
    <row r="113" spans="1:45" s="192" customFormat="1" ht="18" customHeight="1" x14ac:dyDescent="0.25">
      <c r="A113" s="16"/>
      <c r="B113" s="210"/>
      <c r="C113" s="531"/>
      <c r="D113" s="532"/>
      <c r="E113" s="193"/>
      <c r="F113" s="344" t="s">
        <v>483</v>
      </c>
      <c r="G113" s="152"/>
      <c r="H113" s="340" t="s">
        <v>482</v>
      </c>
      <c r="I113" s="152"/>
      <c r="J113" s="202"/>
      <c r="K113" s="29"/>
      <c r="L113" s="190" t="str">
        <f t="shared" ref="L113:L114" si="13">IFERROR(ROUND(K113/((I113-G113)/30.4),0),"")</f>
        <v/>
      </c>
      <c r="M113" s="19"/>
      <c r="N113" s="107"/>
      <c r="O113" s="161">
        <f>((($L105-$O$257)/($O$256-$O$257))*0.5+1)</f>
        <v>0.25</v>
      </c>
      <c r="P113" s="167">
        <f t="shared" ref="P113:P114" si="14">IF($O113&gt;1.5,1.5,IF($O113&lt;0.5,0,$O113))</f>
        <v>0</v>
      </c>
      <c r="Q113" s="161">
        <f>((($L105-$Q$257)/($Q$256-$Q$257))*0.5+1)</f>
        <v>0</v>
      </c>
      <c r="R113" s="167">
        <f t="shared" ref="R113:R114" si="15">IF($Q113&gt;1.5,1.5,IF($Q113&lt;0.5,0,$Q113))</f>
        <v>0</v>
      </c>
      <c r="S113" s="161">
        <f>((($K113-$S$257)/($S$256-$S$257))*0.5+1)</f>
        <v>-0.75</v>
      </c>
      <c r="T113" s="167">
        <f t="shared" ref="T113:T114" si="16">IF($S113&gt;1.5,1.5,IF($S113&lt;0.5,0,$S113))</f>
        <v>0</v>
      </c>
      <c r="U113" s="161">
        <f>((($K113-$U$257)/($U$256-$U$257))*0.5+1)</f>
        <v>-1.4</v>
      </c>
      <c r="V113" s="167">
        <f t="shared" ref="V113:V114" si="17">IF($U113&gt;1.5,1.5,IF($U113&lt;0.5,0,$U113))</f>
        <v>0</v>
      </c>
      <c r="W113" s="161">
        <f>((($G104-$W$257)/($W$256-$W$257))*0.5+1)</f>
        <v>0.25</v>
      </c>
      <c r="X113" s="167">
        <f t="shared" ref="X113:X114" si="18">IF($W113&gt;1.5,1.5,IF($W113&lt;0.5,0,$W113))</f>
        <v>0</v>
      </c>
      <c r="Y113" s="161">
        <f>((($G104-$Y$257)/($Y$256-$Y$257))*0.5+1)</f>
        <v>0.125</v>
      </c>
      <c r="Z113" s="167">
        <f t="shared" ref="Z113:Z114" si="19">IF($Y113&gt;1.5,1.5,IF($Y113&lt;0.5,0,$Y113))</f>
        <v>0</v>
      </c>
      <c r="AA113" s="161">
        <f>((($H104-$AA$257)/($AA$256-$AA$257))*0.5+1)</f>
        <v>0</v>
      </c>
      <c r="AB113" s="167">
        <f t="shared" ref="AB113:AB114" si="20">IF($AA113&gt;1.5,1.5,IF($AA113&lt;0.5,0,$AA113))</f>
        <v>0</v>
      </c>
      <c r="AC113" s="161">
        <f>((($H104-$AC$257)/($AC$256-$AC$257))*0.5+1)</f>
        <v>-0.5</v>
      </c>
      <c r="AD113" s="167">
        <f t="shared" ref="AD113:AD114" si="21">IF($AC113&gt;1.5,1.5,IF($AC113&lt;0.5,0,$AC113))</f>
        <v>0</v>
      </c>
      <c r="AE113" s="161">
        <f>((($L107-$AE$257)/($AE$256-$AE$257))*0.5+1)</f>
        <v>0</v>
      </c>
      <c r="AF113" s="167">
        <f t="shared" ref="AF113:AF114" si="22">IF($AE113&gt;1.5,1.5,IF($AE113&lt;0.5,0,$AE113))</f>
        <v>0</v>
      </c>
      <c r="AG113" s="161">
        <f>((($L107-$AF$257)/($AF$256-$AF$257))*0.5+1)</f>
        <v>-0.5</v>
      </c>
      <c r="AH113" s="167">
        <f>IF($AG113&gt;1.5,1.5,IF($AG113&lt;0.5,0,$AG113))</f>
        <v>0</v>
      </c>
      <c r="AI113" s="161">
        <f>((($T133-$AG$257)/($AG$256-$AG$257))*0.5+1)</f>
        <v>0.16666666666666663</v>
      </c>
      <c r="AJ113" s="167">
        <f>IF($AI113&gt;1.5,1.5,IF($AI113&lt;0.5,0,$AI113))</f>
        <v>0</v>
      </c>
      <c r="AK113" s="161">
        <f>((($V133-$AI$257)/($AI$256-$AI$257))*0.5+1)</f>
        <v>0</v>
      </c>
      <c r="AL113" s="167">
        <f>IF($AK113&gt;1.5,1.5,IF($AK113&lt;0.5,0,$AK113))</f>
        <v>0</v>
      </c>
      <c r="AM113" s="166"/>
      <c r="AN113" s="168">
        <f>IF(AND($C113="Portfolio Manager",PRODUCT(P113,T113,X113,AB113,AF113,AJ113)&gt;=1,$L$116&gt;=$AO$256),1,0)</f>
        <v>0</v>
      </c>
      <c r="AO113" s="168">
        <f>IF(AND($C113="Portfolio Manager",PRODUCT(R113,V113,Z113,AD113,AH113,AL113)&gt;=1,$L$116&gt;=$AO$255),1,0)</f>
        <v>0</v>
      </c>
      <c r="AQ113" s="295">
        <f>IF(AND(OR(J104&gt;=O$263,L104&gt;=Q$263),K113&gt;=S$263,G104+H104&gt;=U$263,AS113&gt;=W$263,L116&gt;=Y$263,R133&gt;=AA$263),1,0)</f>
        <v>0</v>
      </c>
      <c r="AR113" s="294"/>
      <c r="AS113" s="297">
        <f t="shared" ref="AS113:AS114" si="23">IF(I113="",0,DATEDIF(G113,I113,"m")+1)</f>
        <v>0</v>
      </c>
    </row>
    <row r="114" spans="1:45" s="192" customFormat="1" ht="18" customHeight="1" x14ac:dyDescent="0.25">
      <c r="A114" s="16"/>
      <c r="B114" s="210"/>
      <c r="C114" s="533"/>
      <c r="D114" s="533"/>
      <c r="E114" s="193"/>
      <c r="F114" s="344" t="s">
        <v>483</v>
      </c>
      <c r="G114" s="152"/>
      <c r="H114" s="340" t="s">
        <v>482</v>
      </c>
      <c r="I114" s="152"/>
      <c r="J114" s="202"/>
      <c r="K114" s="29"/>
      <c r="L114" s="190" t="str">
        <f t="shared" si="13"/>
        <v/>
      </c>
      <c r="M114" s="19"/>
      <c r="N114" s="107"/>
      <c r="O114" s="161">
        <f>((($L105-$O$257)/($O$256-$O$257))*0.5+1)</f>
        <v>0.25</v>
      </c>
      <c r="P114" s="167">
        <f t="shared" si="14"/>
        <v>0</v>
      </c>
      <c r="Q114" s="161">
        <f>((($L105-$Q$257)/($Q$256-$Q$257))*0.5+1)</f>
        <v>0</v>
      </c>
      <c r="R114" s="167">
        <f t="shared" si="15"/>
        <v>0</v>
      </c>
      <c r="S114" s="161">
        <f>((($K114-$S$257)/($S$256-$S$257))*0.5+1)</f>
        <v>-0.75</v>
      </c>
      <c r="T114" s="167">
        <f t="shared" si="16"/>
        <v>0</v>
      </c>
      <c r="U114" s="161">
        <f>((($K114-$U$257)/($U$256-$U$257))*0.5+1)</f>
        <v>-1.4</v>
      </c>
      <c r="V114" s="167">
        <f t="shared" si="17"/>
        <v>0</v>
      </c>
      <c r="W114" s="161">
        <f>((($G104-$W$257)/($W$256-$W$257))*0.5+1)</f>
        <v>0.25</v>
      </c>
      <c r="X114" s="167">
        <f t="shared" si="18"/>
        <v>0</v>
      </c>
      <c r="Y114" s="161">
        <f>((($G104-$Y$257)/($Y$256-$Y$257))*0.5+1)</f>
        <v>0.125</v>
      </c>
      <c r="Z114" s="167">
        <f t="shared" si="19"/>
        <v>0</v>
      </c>
      <c r="AA114" s="161">
        <f>((($H104-$AA$257)/($AA$256-$AA$257))*0.5+1)</f>
        <v>0</v>
      </c>
      <c r="AB114" s="167">
        <f t="shared" si="20"/>
        <v>0</v>
      </c>
      <c r="AC114" s="161">
        <f>((($H104-$AC$257)/($AC$256-$AC$257))*0.5+1)</f>
        <v>-0.5</v>
      </c>
      <c r="AD114" s="167">
        <f t="shared" si="21"/>
        <v>0</v>
      </c>
      <c r="AE114" s="161">
        <f>((($L107-$AE$257)/($AE$256-$AE$257))*0.5+1)</f>
        <v>0</v>
      </c>
      <c r="AF114" s="167">
        <f t="shared" si="22"/>
        <v>0</v>
      </c>
      <c r="AG114" s="161">
        <f>((($L107-$AF$257)/($AF$256-$AF$257))*0.5+1)</f>
        <v>-0.5</v>
      </c>
      <c r="AH114" s="167">
        <f>IF($AG114&gt;1.5,1.5,IF($AG114&lt;0.5,0,$AG114))</f>
        <v>0</v>
      </c>
      <c r="AI114" s="161">
        <f>((($T133-$AG$257)/($AG$256-$AG$257))*0.5+1)</f>
        <v>0.16666666666666663</v>
      </c>
      <c r="AJ114" s="167">
        <f>IF($AI114&gt;1.5,1.5,IF($AI114&lt;0.5,0,$AI114))</f>
        <v>0</v>
      </c>
      <c r="AK114" s="161">
        <f>((($V133-$AI$257)/($AI$256-$AI$257))*0.5+1)</f>
        <v>0</v>
      </c>
      <c r="AL114" s="167">
        <f>IF($AK114&gt;1.5,1.5,IF($AK114&lt;0.5,0,$AK114))</f>
        <v>0</v>
      </c>
      <c r="AM114" s="166"/>
      <c r="AN114" s="168">
        <f>IF(AND($C114="Portfolio Manager",PRODUCT(P114,T114,X114,AB114,AF114,AJ114)&gt;=1,$L$116&gt;=$AO$256),1,0)</f>
        <v>0</v>
      </c>
      <c r="AO114" s="168">
        <f>IF(AND($C114="Portfolio Manager",PRODUCT(R114,V114,Z114,AD114,AH114,AL114)&gt;=1,$L$116&gt;=$AO$255),1,0)</f>
        <v>0</v>
      </c>
      <c r="AQ114" s="295">
        <f>IF(AND(OR(J104&gt;=O$263,L104&gt;=Q$263),K114&gt;=S$263,G104+H104&gt;=U$263,AS114&gt;=W$263,L116&gt;=Y$263,R133&gt;=AA$263),1,0)</f>
        <v>0</v>
      </c>
      <c r="AR114" s="294"/>
      <c r="AS114" s="297">
        <f t="shared" si="23"/>
        <v>0</v>
      </c>
    </row>
    <row r="115" spans="1:45" s="192" customFormat="1" ht="9.9499999999999993" customHeight="1" x14ac:dyDescent="0.25">
      <c r="A115" s="16"/>
      <c r="B115" s="18"/>
      <c r="C115" s="191"/>
      <c r="D115" s="191"/>
      <c r="E115" s="191"/>
      <c r="F115" s="191"/>
      <c r="G115" s="189"/>
      <c r="H115" s="188"/>
      <c r="I115" s="188"/>
      <c r="J115" s="188"/>
      <c r="K115" s="188"/>
      <c r="L115" s="188"/>
      <c r="M115" s="19"/>
      <c r="N115" s="107"/>
      <c r="O115" s="32"/>
      <c r="P115" s="32"/>
      <c r="Q115" s="32"/>
      <c r="R115" s="32"/>
      <c r="S115" s="32"/>
      <c r="U115" s="6"/>
      <c r="V115" s="6"/>
      <c r="W115" s="6"/>
      <c r="X115" s="6"/>
      <c r="Y115" s="6"/>
      <c r="Z115" s="6"/>
      <c r="AD115" s="98"/>
      <c r="AE115" s="98"/>
      <c r="AF115" s="6"/>
      <c r="AG115" s="6"/>
      <c r="AH115" s="6"/>
      <c r="AI115" s="6"/>
      <c r="AJ115" s="6"/>
      <c r="AK115" s="6"/>
      <c r="AL115" s="6"/>
      <c r="AM115" s="6"/>
      <c r="AN115" s="6"/>
      <c r="AO115" s="6"/>
    </row>
    <row r="116" spans="1:45" s="192" customFormat="1" ht="18" customHeight="1" x14ac:dyDescent="0.25">
      <c r="A116" s="16"/>
      <c r="B116" s="18"/>
      <c r="C116" s="425" t="s">
        <v>494</v>
      </c>
      <c r="D116" s="425"/>
      <c r="E116" s="425"/>
      <c r="F116" s="425"/>
      <c r="G116" s="425"/>
      <c r="H116" s="425"/>
      <c r="I116" s="425"/>
      <c r="J116" s="336"/>
      <c r="K116" s="336"/>
      <c r="L116" s="190">
        <f>SUM(L117:L126)</f>
        <v>0</v>
      </c>
      <c r="M116" s="19"/>
      <c r="N116" s="107"/>
      <c r="O116" s="173"/>
      <c r="P116" s="32"/>
      <c r="Q116" s="32"/>
      <c r="R116" s="32"/>
      <c r="S116" s="32"/>
      <c r="U116" s="6"/>
      <c r="V116" s="6"/>
      <c r="W116" s="6"/>
      <c r="X116" s="6"/>
      <c r="Y116" s="6"/>
      <c r="Z116" s="6"/>
      <c r="AD116" s="98"/>
      <c r="AE116" s="98"/>
      <c r="AF116" s="6"/>
      <c r="AG116" s="6"/>
      <c r="AH116" s="6"/>
      <c r="AI116" s="6"/>
      <c r="AJ116" s="6"/>
      <c r="AK116" s="6"/>
      <c r="AL116" s="6"/>
      <c r="AM116" s="6"/>
      <c r="AN116" s="6"/>
      <c r="AO116" s="6"/>
    </row>
    <row r="117" spans="1:45" s="192" customFormat="1" ht="18" customHeight="1" x14ac:dyDescent="0.25">
      <c r="A117" s="16"/>
      <c r="B117" s="18"/>
      <c r="C117" s="446" t="s">
        <v>452</v>
      </c>
      <c r="D117" s="446"/>
      <c r="E117" s="446"/>
      <c r="F117" s="446"/>
      <c r="G117" s="446"/>
      <c r="H117" s="446"/>
      <c r="I117" s="446"/>
      <c r="J117" s="446"/>
      <c r="K117" s="446"/>
      <c r="L117" s="29"/>
      <c r="M117" s="19"/>
      <c r="N117" s="107"/>
      <c r="O117" s="32"/>
      <c r="P117" s="32"/>
      <c r="Q117" s="32"/>
      <c r="R117" s="32"/>
      <c r="S117" s="32"/>
      <c r="U117" s="6"/>
      <c r="V117" s="6"/>
      <c r="W117" s="6"/>
      <c r="X117" s="6"/>
      <c r="Y117" s="6"/>
      <c r="Z117" s="6"/>
      <c r="AD117" s="98"/>
      <c r="AE117" s="98"/>
      <c r="AF117" s="6"/>
      <c r="AG117" s="6"/>
      <c r="AH117" s="6"/>
      <c r="AI117" s="6"/>
      <c r="AJ117" s="6"/>
      <c r="AK117" s="6"/>
      <c r="AL117" s="6"/>
      <c r="AM117" s="6"/>
      <c r="AN117" s="6"/>
      <c r="AO117" s="6"/>
    </row>
    <row r="118" spans="1:45" s="192" customFormat="1" ht="18" customHeight="1" x14ac:dyDescent="0.25">
      <c r="A118" s="16"/>
      <c r="B118" s="18"/>
      <c r="C118" s="446" t="s">
        <v>453</v>
      </c>
      <c r="D118" s="446"/>
      <c r="E118" s="446"/>
      <c r="F118" s="446"/>
      <c r="G118" s="446"/>
      <c r="H118" s="446"/>
      <c r="I118" s="446"/>
      <c r="J118" s="446"/>
      <c r="K118" s="446"/>
      <c r="L118" s="29"/>
      <c r="M118" s="19"/>
      <c r="N118" s="107"/>
      <c r="O118" s="32"/>
      <c r="P118" s="32"/>
      <c r="Q118" s="32"/>
      <c r="R118" s="32"/>
      <c r="S118" s="32"/>
      <c r="U118" s="6"/>
      <c r="V118" s="6"/>
      <c r="W118" s="6"/>
      <c r="X118" s="6"/>
      <c r="Y118" s="6"/>
      <c r="Z118" s="6"/>
      <c r="AD118" s="98"/>
      <c r="AE118" s="98"/>
      <c r="AF118" s="6"/>
      <c r="AG118" s="6"/>
      <c r="AH118" s="6"/>
      <c r="AI118" s="6"/>
      <c r="AJ118" s="6"/>
      <c r="AK118" s="6"/>
      <c r="AL118" s="6"/>
      <c r="AM118" s="6"/>
      <c r="AN118" s="6"/>
      <c r="AO118" s="6"/>
    </row>
    <row r="119" spans="1:45" s="192" customFormat="1" ht="18" customHeight="1" x14ac:dyDescent="0.25">
      <c r="A119" s="16"/>
      <c r="B119" s="18"/>
      <c r="C119" s="446" t="s">
        <v>454</v>
      </c>
      <c r="D119" s="446"/>
      <c r="E119" s="446"/>
      <c r="F119" s="446"/>
      <c r="G119" s="446"/>
      <c r="H119" s="446"/>
      <c r="I119" s="446"/>
      <c r="J119" s="446"/>
      <c r="K119" s="446"/>
      <c r="L119" s="29"/>
      <c r="M119" s="19"/>
      <c r="N119" s="107"/>
      <c r="O119" s="32"/>
      <c r="P119" s="32"/>
      <c r="Q119" s="32"/>
      <c r="R119" s="32"/>
      <c r="S119" s="32"/>
      <c r="U119" s="6"/>
      <c r="V119" s="6"/>
      <c r="W119" s="6"/>
      <c r="X119" s="6"/>
      <c r="Y119" s="6"/>
      <c r="Z119" s="6"/>
      <c r="AD119" s="98"/>
      <c r="AE119" s="98"/>
      <c r="AF119" s="6"/>
      <c r="AG119" s="6"/>
      <c r="AH119" s="6"/>
      <c r="AI119" s="6"/>
      <c r="AJ119" s="6"/>
      <c r="AK119" s="6"/>
      <c r="AL119" s="6"/>
      <c r="AM119" s="6"/>
      <c r="AN119" s="6"/>
      <c r="AO119" s="6"/>
    </row>
    <row r="120" spans="1:45" s="192" customFormat="1" ht="18" customHeight="1" x14ac:dyDescent="0.25">
      <c r="A120" s="16"/>
      <c r="B120" s="18"/>
      <c r="C120" s="446" t="s">
        <v>455</v>
      </c>
      <c r="D120" s="446"/>
      <c r="E120" s="446"/>
      <c r="F120" s="446"/>
      <c r="G120" s="446"/>
      <c r="H120" s="446"/>
      <c r="I120" s="446"/>
      <c r="J120" s="446"/>
      <c r="K120" s="446"/>
      <c r="L120" s="29"/>
      <c r="M120" s="19"/>
      <c r="N120" s="107"/>
      <c r="O120" s="32"/>
      <c r="P120" s="32"/>
      <c r="Q120" s="32"/>
      <c r="R120" s="32"/>
      <c r="S120" s="32"/>
      <c r="U120" s="6"/>
      <c r="V120" s="6"/>
      <c r="W120" s="6"/>
      <c r="X120" s="6"/>
      <c r="Y120" s="6"/>
      <c r="Z120" s="6"/>
      <c r="AD120" s="98"/>
      <c r="AE120" s="98"/>
      <c r="AF120" s="6"/>
      <c r="AG120" s="6"/>
      <c r="AH120" s="6"/>
      <c r="AI120" s="6"/>
      <c r="AJ120" s="6"/>
      <c r="AK120" s="6"/>
      <c r="AL120" s="6"/>
      <c r="AM120" s="6"/>
      <c r="AN120" s="6"/>
      <c r="AO120" s="6"/>
    </row>
    <row r="121" spans="1:45" s="192" customFormat="1" ht="18" customHeight="1" x14ac:dyDescent="0.25">
      <c r="A121" s="16"/>
      <c r="B121" s="18"/>
      <c r="C121" s="446" t="s">
        <v>456</v>
      </c>
      <c r="D121" s="446"/>
      <c r="E121" s="446"/>
      <c r="F121" s="446"/>
      <c r="G121" s="446"/>
      <c r="H121" s="446"/>
      <c r="I121" s="446"/>
      <c r="J121" s="446"/>
      <c r="K121" s="446"/>
      <c r="L121" s="29"/>
      <c r="M121" s="19"/>
      <c r="N121" s="107"/>
      <c r="O121" s="32"/>
      <c r="P121" s="32"/>
      <c r="Q121" s="32"/>
      <c r="R121" s="32"/>
      <c r="S121" s="32"/>
      <c r="U121" s="6"/>
      <c r="V121" s="6"/>
      <c r="W121" s="6"/>
      <c r="X121" s="6"/>
      <c r="Y121" s="6"/>
      <c r="Z121" s="6"/>
      <c r="AD121" s="98"/>
      <c r="AE121" s="98"/>
      <c r="AF121" s="6"/>
      <c r="AG121" s="6"/>
      <c r="AH121" s="6"/>
      <c r="AI121" s="6"/>
      <c r="AJ121" s="6"/>
      <c r="AK121" s="6"/>
      <c r="AL121" s="6"/>
      <c r="AM121" s="6"/>
      <c r="AN121" s="6"/>
      <c r="AO121" s="6"/>
    </row>
    <row r="122" spans="1:45" s="192" customFormat="1" ht="18" customHeight="1" x14ac:dyDescent="0.25">
      <c r="A122" s="16"/>
      <c r="B122" s="18"/>
      <c r="C122" s="446" t="s">
        <v>457</v>
      </c>
      <c r="D122" s="446"/>
      <c r="E122" s="446"/>
      <c r="F122" s="446"/>
      <c r="G122" s="446"/>
      <c r="H122" s="446"/>
      <c r="I122" s="446"/>
      <c r="J122" s="446"/>
      <c r="K122" s="446"/>
      <c r="L122" s="29"/>
      <c r="M122" s="19"/>
      <c r="N122" s="107"/>
      <c r="O122" s="32"/>
      <c r="P122" s="32"/>
      <c r="Q122" s="32"/>
      <c r="R122" s="32"/>
      <c r="S122" s="32"/>
      <c r="U122" s="6"/>
      <c r="V122" s="6"/>
      <c r="W122" s="6"/>
      <c r="X122" s="6"/>
      <c r="Y122" s="6"/>
      <c r="Z122" s="6"/>
      <c r="AD122" s="98"/>
      <c r="AE122" s="98"/>
      <c r="AF122" s="6"/>
      <c r="AG122" s="6"/>
      <c r="AH122" s="6"/>
      <c r="AI122" s="6"/>
      <c r="AJ122" s="6"/>
      <c r="AK122" s="6"/>
      <c r="AL122" s="6"/>
      <c r="AM122" s="6"/>
      <c r="AN122" s="6"/>
      <c r="AO122" s="6"/>
    </row>
    <row r="123" spans="1:45" s="192" customFormat="1" ht="18" customHeight="1" x14ac:dyDescent="0.25">
      <c r="A123" s="16"/>
      <c r="B123" s="18"/>
      <c r="C123" s="446" t="s">
        <v>458</v>
      </c>
      <c r="D123" s="446"/>
      <c r="E123" s="446"/>
      <c r="F123" s="446"/>
      <c r="G123" s="446"/>
      <c r="H123" s="446"/>
      <c r="I123" s="446"/>
      <c r="J123" s="446"/>
      <c r="K123" s="446"/>
      <c r="L123" s="29"/>
      <c r="M123" s="19"/>
      <c r="N123" s="107"/>
      <c r="O123" s="32"/>
      <c r="P123" s="32"/>
      <c r="Q123" s="32"/>
      <c r="R123" s="32"/>
      <c r="S123" s="32"/>
      <c r="U123" s="6"/>
      <c r="V123" s="6"/>
      <c r="W123" s="6"/>
      <c r="X123" s="6"/>
      <c r="Y123" s="6"/>
      <c r="Z123" s="6"/>
      <c r="AD123" s="98"/>
      <c r="AE123" s="98"/>
      <c r="AF123" s="6"/>
      <c r="AG123" s="6"/>
      <c r="AH123" s="6"/>
      <c r="AI123" s="6"/>
      <c r="AJ123" s="6"/>
      <c r="AK123" s="6"/>
      <c r="AL123" s="6"/>
      <c r="AM123" s="6"/>
      <c r="AN123" s="6"/>
      <c r="AO123" s="6"/>
    </row>
    <row r="124" spans="1:45" s="192" customFormat="1" ht="18" customHeight="1" x14ac:dyDescent="0.25">
      <c r="A124" s="16"/>
      <c r="B124" s="18"/>
      <c r="C124" s="446" t="s">
        <v>459</v>
      </c>
      <c r="D124" s="446"/>
      <c r="E124" s="446"/>
      <c r="F124" s="446"/>
      <c r="G124" s="446"/>
      <c r="H124" s="446"/>
      <c r="I124" s="446"/>
      <c r="J124" s="446"/>
      <c r="K124" s="446"/>
      <c r="L124" s="29"/>
      <c r="M124" s="19"/>
      <c r="N124" s="107"/>
      <c r="O124" s="32"/>
      <c r="P124" s="32"/>
      <c r="Q124" s="32"/>
      <c r="R124" s="32"/>
      <c r="S124" s="32"/>
      <c r="U124" s="6"/>
      <c r="V124" s="6"/>
      <c r="W124" s="6"/>
      <c r="X124" s="6"/>
      <c r="Y124" s="6"/>
      <c r="Z124" s="6"/>
      <c r="AD124" s="98"/>
      <c r="AE124" s="98"/>
      <c r="AF124" s="6"/>
      <c r="AG124" s="6"/>
      <c r="AH124" s="6"/>
      <c r="AI124" s="6"/>
      <c r="AJ124" s="6"/>
      <c r="AK124" s="6"/>
      <c r="AL124" s="6"/>
      <c r="AM124" s="6"/>
      <c r="AN124" s="6"/>
      <c r="AO124" s="6"/>
    </row>
    <row r="125" spans="1:45" s="192" customFormat="1" ht="18" customHeight="1" x14ac:dyDescent="0.25">
      <c r="A125" s="16"/>
      <c r="B125" s="18"/>
      <c r="C125" s="446" t="s">
        <v>460</v>
      </c>
      <c r="D125" s="446"/>
      <c r="E125" s="446"/>
      <c r="F125" s="446"/>
      <c r="G125" s="446"/>
      <c r="H125" s="446"/>
      <c r="I125" s="446"/>
      <c r="J125" s="446"/>
      <c r="K125" s="446"/>
      <c r="L125" s="29"/>
      <c r="M125" s="19"/>
      <c r="N125" s="107"/>
      <c r="O125" s="32"/>
      <c r="P125" s="32"/>
      <c r="Q125" s="32"/>
      <c r="R125" s="32"/>
      <c r="S125" s="32"/>
      <c r="U125" s="6"/>
      <c r="V125" s="6"/>
      <c r="W125" s="6"/>
      <c r="X125" s="6"/>
      <c r="Y125" s="6"/>
      <c r="Z125" s="6"/>
      <c r="AD125" s="98"/>
      <c r="AE125" s="98"/>
      <c r="AF125" s="6"/>
      <c r="AG125" s="6"/>
      <c r="AH125" s="6"/>
      <c r="AI125" s="6"/>
      <c r="AJ125" s="6"/>
      <c r="AK125" s="6"/>
      <c r="AL125" s="6"/>
      <c r="AM125" s="6"/>
      <c r="AN125" s="6"/>
      <c r="AO125" s="6"/>
    </row>
    <row r="126" spans="1:45" s="192" customFormat="1" ht="18" customHeight="1" x14ac:dyDescent="0.25">
      <c r="A126" s="16"/>
      <c r="B126" s="18"/>
      <c r="C126" s="446" t="s">
        <v>461</v>
      </c>
      <c r="D126" s="446"/>
      <c r="E126" s="446"/>
      <c r="F126" s="446"/>
      <c r="G126" s="446"/>
      <c r="H126" s="446"/>
      <c r="I126" s="446"/>
      <c r="J126" s="446"/>
      <c r="K126" s="446"/>
      <c r="L126" s="29"/>
      <c r="M126" s="19"/>
      <c r="N126" s="107"/>
      <c r="O126" s="32"/>
      <c r="P126" s="32"/>
      <c r="Q126" s="32"/>
      <c r="R126" s="32"/>
      <c r="S126" s="32"/>
      <c r="U126" s="6"/>
      <c r="V126" s="6"/>
      <c r="W126" s="6"/>
      <c r="X126" s="6"/>
      <c r="Y126" s="6"/>
      <c r="Z126" s="6"/>
      <c r="AD126" s="98"/>
      <c r="AE126" s="98"/>
      <c r="AF126" s="6"/>
      <c r="AG126" s="6"/>
      <c r="AH126" s="6"/>
      <c r="AI126" s="6"/>
      <c r="AJ126" s="6"/>
      <c r="AK126" s="6"/>
      <c r="AL126" s="6"/>
      <c r="AM126" s="6"/>
      <c r="AN126" s="6"/>
      <c r="AO126" s="6"/>
    </row>
    <row r="127" spans="1:45" s="192" customFormat="1" ht="9.9499999999999993" customHeight="1" x14ac:dyDescent="0.25">
      <c r="A127" s="16"/>
      <c r="B127" s="18"/>
      <c r="C127" s="191"/>
      <c r="D127" s="191"/>
      <c r="E127" s="191"/>
      <c r="F127" s="191"/>
      <c r="G127" s="188"/>
      <c r="H127" s="188"/>
      <c r="I127" s="188"/>
      <c r="J127" s="188"/>
      <c r="K127" s="188"/>
      <c r="L127" s="188"/>
      <c r="M127" s="19"/>
      <c r="N127" s="107"/>
      <c r="O127" s="539"/>
      <c r="P127" s="539"/>
      <c r="Q127" s="539"/>
      <c r="R127" s="32"/>
      <c r="S127" s="32"/>
      <c r="U127" s="6"/>
      <c r="V127" s="6"/>
      <c r="W127" s="6"/>
      <c r="X127" s="6"/>
      <c r="Y127" s="6"/>
      <c r="Z127" s="6"/>
      <c r="AD127" s="98"/>
      <c r="AE127" s="98"/>
      <c r="AF127" s="6"/>
      <c r="AG127" s="6"/>
      <c r="AH127" s="6"/>
      <c r="AI127" s="6"/>
      <c r="AJ127" s="6"/>
      <c r="AK127" s="6"/>
      <c r="AL127" s="6"/>
      <c r="AM127" s="6"/>
      <c r="AN127" s="6"/>
      <c r="AO127" s="6"/>
    </row>
    <row r="128" spans="1:45" s="192" customFormat="1" ht="18" customHeight="1" x14ac:dyDescent="0.25">
      <c r="A128" s="16"/>
      <c r="B128" s="18"/>
      <c r="C128" s="341" t="s">
        <v>518</v>
      </c>
      <c r="D128" s="335"/>
      <c r="E128" s="335"/>
      <c r="F128" s="335"/>
      <c r="G128" s="336"/>
      <c r="H128" s="336"/>
      <c r="I128" s="336"/>
      <c r="J128" s="336"/>
      <c r="K128" s="336"/>
      <c r="L128" s="336"/>
      <c r="M128" s="19"/>
      <c r="N128" s="107"/>
      <c r="O128" s="209"/>
      <c r="P128" s="209"/>
      <c r="Q128" s="209"/>
      <c r="R128" s="32"/>
      <c r="S128" s="32"/>
      <c r="U128" s="6"/>
      <c r="V128" s="6"/>
      <c r="W128" s="6"/>
      <c r="X128" s="6"/>
      <c r="Y128" s="6"/>
      <c r="Z128" s="6"/>
      <c r="AD128" s="98"/>
      <c r="AE128" s="98"/>
      <c r="AF128" s="6"/>
      <c r="AG128" s="6"/>
      <c r="AH128" s="6"/>
      <c r="AI128" s="6"/>
      <c r="AJ128" s="6"/>
      <c r="AK128" s="6"/>
      <c r="AL128" s="6"/>
      <c r="AM128" s="6"/>
      <c r="AN128" s="6"/>
      <c r="AO128" s="6"/>
    </row>
    <row r="129" spans="1:41" s="281" customFormat="1" ht="27.95" customHeight="1" x14ac:dyDescent="0.25">
      <c r="A129" s="16"/>
      <c r="B129" s="18"/>
      <c r="C129" s="522" t="s">
        <v>1595</v>
      </c>
      <c r="D129" s="522"/>
      <c r="E129" s="522"/>
      <c r="F129" s="522"/>
      <c r="G129" s="522"/>
      <c r="H129" s="522"/>
      <c r="I129" s="522"/>
      <c r="J129" s="522"/>
      <c r="K129" s="522"/>
      <c r="L129" s="522"/>
      <c r="M129" s="19"/>
      <c r="N129" s="107"/>
      <c r="O129" s="285"/>
      <c r="P129" s="285"/>
      <c r="Q129" s="285"/>
      <c r="R129" s="32"/>
      <c r="S129" s="32"/>
      <c r="U129" s="6"/>
      <c r="V129" s="6"/>
      <c r="W129" s="6"/>
      <c r="X129" s="6"/>
      <c r="Y129" s="6"/>
      <c r="Z129" s="6"/>
      <c r="AD129" s="98"/>
      <c r="AE129" s="98"/>
      <c r="AF129" s="6"/>
      <c r="AG129" s="6"/>
      <c r="AH129" s="6"/>
      <c r="AI129" s="6"/>
      <c r="AJ129" s="6"/>
      <c r="AK129" s="6"/>
      <c r="AL129" s="6"/>
      <c r="AM129" s="6"/>
      <c r="AN129" s="6"/>
      <c r="AO129" s="6"/>
    </row>
    <row r="130" spans="1:41" s="281" customFormat="1" ht="9.9499999999999993" customHeight="1" x14ac:dyDescent="0.25">
      <c r="A130" s="16"/>
      <c r="B130" s="18"/>
      <c r="C130" s="341"/>
      <c r="D130" s="335"/>
      <c r="E130" s="335"/>
      <c r="F130" s="335"/>
      <c r="G130" s="336"/>
      <c r="H130" s="336"/>
      <c r="I130" s="336"/>
      <c r="J130" s="336"/>
      <c r="K130" s="336"/>
      <c r="L130" s="336"/>
      <c r="M130" s="19"/>
      <c r="N130" s="107"/>
      <c r="O130" s="285"/>
      <c r="P130" s="285"/>
      <c r="Q130" s="285"/>
      <c r="R130" s="32"/>
      <c r="S130" s="32"/>
      <c r="U130" s="6"/>
      <c r="V130" s="6"/>
      <c r="W130" s="6"/>
      <c r="X130" s="6"/>
      <c r="Y130" s="6"/>
      <c r="Z130" s="6"/>
      <c r="AD130" s="98"/>
      <c r="AE130" s="98"/>
      <c r="AF130" s="6"/>
      <c r="AG130" s="6"/>
      <c r="AH130" s="6"/>
      <c r="AI130" s="6"/>
      <c r="AJ130" s="6"/>
      <c r="AK130" s="6"/>
      <c r="AL130" s="6"/>
      <c r="AM130" s="6"/>
      <c r="AN130" s="6"/>
      <c r="AO130" s="6"/>
    </row>
    <row r="131" spans="1:41" s="192" customFormat="1" ht="18" customHeight="1" x14ac:dyDescent="0.25">
      <c r="A131" s="16"/>
      <c r="B131" s="543" t="s">
        <v>519</v>
      </c>
      <c r="C131" s="543" t="s">
        <v>437</v>
      </c>
      <c r="D131" s="543" t="s">
        <v>440</v>
      </c>
      <c r="E131" s="543" t="s">
        <v>439</v>
      </c>
      <c r="F131" s="545" t="s">
        <v>520</v>
      </c>
      <c r="G131" s="546" t="s">
        <v>521</v>
      </c>
      <c r="H131" s="547"/>
      <c r="I131" s="548" t="s">
        <v>523</v>
      </c>
      <c r="J131" s="547"/>
      <c r="K131" s="546" t="s">
        <v>504</v>
      </c>
      <c r="L131" s="547"/>
      <c r="M131" s="19"/>
      <c r="N131" s="107"/>
      <c r="O131" s="539"/>
      <c r="P131" s="393"/>
      <c r="Q131" s="393"/>
      <c r="R131" s="556" t="s">
        <v>82</v>
      </c>
      <c r="S131" s="556"/>
      <c r="T131" s="556"/>
      <c r="U131" s="556"/>
      <c r="V131" s="556"/>
      <c r="W131" s="556"/>
      <c r="X131" s="6"/>
      <c r="Y131" s="6"/>
      <c r="Z131" s="6"/>
      <c r="AD131" s="98"/>
      <c r="AE131" s="98"/>
      <c r="AF131" s="6"/>
      <c r="AG131" s="6"/>
      <c r="AH131" s="6"/>
      <c r="AI131" s="6"/>
      <c r="AJ131" s="6"/>
      <c r="AK131" s="6"/>
      <c r="AL131" s="6"/>
      <c r="AM131" s="6"/>
      <c r="AN131" s="6"/>
      <c r="AO131" s="6"/>
    </row>
    <row r="132" spans="1:41" s="192" customFormat="1" ht="18" customHeight="1" x14ac:dyDescent="0.25">
      <c r="A132" s="16"/>
      <c r="B132" s="544"/>
      <c r="C132" s="544"/>
      <c r="D132" s="544"/>
      <c r="E132" s="544"/>
      <c r="F132" s="544"/>
      <c r="G132" s="195" t="s">
        <v>522</v>
      </c>
      <c r="H132" s="195" t="s">
        <v>381</v>
      </c>
      <c r="I132" s="195" t="s">
        <v>505</v>
      </c>
      <c r="J132" s="376" t="s">
        <v>1564</v>
      </c>
      <c r="K132" s="195" t="s">
        <v>505</v>
      </c>
      <c r="L132" s="376" t="s">
        <v>1564</v>
      </c>
      <c r="M132" s="19"/>
      <c r="N132" s="107"/>
      <c r="O132" s="539"/>
      <c r="P132" s="393"/>
      <c r="Q132" s="393"/>
      <c r="R132" s="556" t="s">
        <v>287</v>
      </c>
      <c r="S132" s="556"/>
      <c r="T132" s="556" t="s">
        <v>83</v>
      </c>
      <c r="U132" s="556"/>
      <c r="V132" s="556" t="s">
        <v>84</v>
      </c>
      <c r="W132" s="556"/>
      <c r="X132" s="6"/>
      <c r="Y132" s="6"/>
      <c r="Z132" s="6"/>
      <c r="AD132" s="98"/>
      <c r="AE132" s="98"/>
      <c r="AF132" s="6"/>
      <c r="AG132" s="6"/>
      <c r="AH132" s="6"/>
      <c r="AI132" s="6"/>
      <c r="AJ132" s="6"/>
      <c r="AK132" s="6"/>
      <c r="AL132" s="6"/>
      <c r="AM132" s="6"/>
      <c r="AN132" s="6"/>
      <c r="AO132" s="6"/>
    </row>
    <row r="133" spans="1:41" s="192" customFormat="1" ht="18" customHeight="1" x14ac:dyDescent="0.25">
      <c r="A133" s="16"/>
      <c r="B133" s="23"/>
      <c r="C133" s="558" t="s">
        <v>544</v>
      </c>
      <c r="D133" s="535"/>
      <c r="E133" s="536"/>
      <c r="F133" s="226"/>
      <c r="G133" s="152"/>
      <c r="H133" s="152"/>
      <c r="I133" s="29"/>
      <c r="J133" s="29"/>
      <c r="K133" s="29"/>
      <c r="L133" s="29"/>
      <c r="M133" s="19"/>
      <c r="N133" s="107"/>
      <c r="O133" s="293"/>
      <c r="P133" s="394"/>
      <c r="Q133" s="394"/>
      <c r="R133" s="542">
        <f>COUNTIF($P134:PJ163,"&gt;=1")</f>
        <v>0</v>
      </c>
      <c r="S133" s="542"/>
      <c r="T133" s="542">
        <f>COUNTIF($P134:$P163,"&gt;=250")</f>
        <v>0</v>
      </c>
      <c r="U133" s="542"/>
      <c r="V133" s="542">
        <f>COUNTIF($P134:$P163,"&gt;=700")</f>
        <v>0</v>
      </c>
      <c r="W133" s="542"/>
      <c r="X133" s="6"/>
      <c r="Y133" s="6"/>
      <c r="Z133" s="6"/>
      <c r="AD133" s="98"/>
      <c r="AE133" s="98"/>
      <c r="AF133" s="6"/>
      <c r="AG133" s="6"/>
      <c r="AH133" s="6"/>
      <c r="AI133" s="6"/>
      <c r="AJ133" s="6"/>
      <c r="AK133" s="6"/>
      <c r="AL133" s="6"/>
      <c r="AM133" s="6"/>
      <c r="AN133" s="6"/>
      <c r="AO133" s="6"/>
    </row>
    <row r="134" spans="1:41" s="192" customFormat="1" ht="27.95" customHeight="1" x14ac:dyDescent="0.25">
      <c r="A134" s="16"/>
      <c r="B134" s="38">
        <v>1</v>
      </c>
      <c r="C134" s="221"/>
      <c r="D134" s="221"/>
      <c r="E134" s="221"/>
      <c r="F134" s="220"/>
      <c r="G134" s="152"/>
      <c r="H134" s="152"/>
      <c r="I134" s="29"/>
      <c r="J134" s="29"/>
      <c r="K134" s="29"/>
      <c r="L134" s="29"/>
      <c r="M134" s="19"/>
      <c r="N134" s="107"/>
      <c r="O134" s="293"/>
      <c r="P134" s="540">
        <f>IF(I134&gt;=J134,I134,J134)</f>
        <v>0</v>
      </c>
      <c r="Q134" s="540"/>
      <c r="R134" s="541"/>
      <c r="S134" s="541"/>
      <c r="T134" s="393"/>
      <c r="U134" s="395"/>
      <c r="V134" s="395"/>
      <c r="W134" s="395"/>
      <c r="X134" s="6"/>
      <c r="Y134" s="6"/>
      <c r="Z134" s="6"/>
      <c r="AD134" s="98"/>
      <c r="AE134" s="98"/>
      <c r="AF134" s="6"/>
      <c r="AG134" s="6"/>
      <c r="AH134" s="6"/>
      <c r="AI134" s="6"/>
      <c r="AJ134" s="6"/>
      <c r="AK134" s="6"/>
      <c r="AL134" s="6"/>
      <c r="AM134" s="6"/>
      <c r="AN134" s="6"/>
      <c r="AO134" s="6"/>
    </row>
    <row r="135" spans="1:41" s="192" customFormat="1" ht="27.95" customHeight="1" x14ac:dyDescent="0.25">
      <c r="A135" s="16"/>
      <c r="B135" s="38">
        <v>2</v>
      </c>
      <c r="C135" s="221"/>
      <c r="D135" s="221"/>
      <c r="E135" s="221"/>
      <c r="F135" s="220"/>
      <c r="G135" s="152"/>
      <c r="H135" s="152"/>
      <c r="I135" s="29"/>
      <c r="J135" s="29"/>
      <c r="K135" s="29"/>
      <c r="L135" s="29"/>
      <c r="M135" s="19"/>
      <c r="N135" s="107"/>
      <c r="O135" s="293"/>
      <c r="P135" s="540">
        <f t="shared" ref="P135:P163" si="24">IF(I135&gt;=J135,I135,J135)</f>
        <v>0</v>
      </c>
      <c r="Q135" s="540"/>
      <c r="R135" s="541"/>
      <c r="S135" s="541"/>
      <c r="T135" s="393"/>
      <c r="U135" s="395"/>
      <c r="V135" s="395"/>
      <c r="W135" s="395"/>
      <c r="X135" s="6"/>
      <c r="Y135" s="6"/>
      <c r="Z135" s="6"/>
      <c r="AD135" s="98"/>
      <c r="AE135" s="98"/>
      <c r="AF135" s="6"/>
      <c r="AG135" s="6"/>
      <c r="AH135" s="6"/>
      <c r="AI135" s="6"/>
      <c r="AJ135" s="6"/>
      <c r="AK135" s="6"/>
      <c r="AL135" s="6"/>
      <c r="AM135" s="6"/>
      <c r="AN135" s="6"/>
      <c r="AO135" s="6"/>
    </row>
    <row r="136" spans="1:41" s="192" customFormat="1" ht="27.95" customHeight="1" x14ac:dyDescent="0.25">
      <c r="A136" s="16"/>
      <c r="B136" s="38">
        <v>3</v>
      </c>
      <c r="C136" s="221"/>
      <c r="D136" s="221"/>
      <c r="E136" s="221"/>
      <c r="F136" s="220"/>
      <c r="G136" s="152"/>
      <c r="H136" s="152"/>
      <c r="I136" s="29"/>
      <c r="J136" s="29"/>
      <c r="K136" s="29"/>
      <c r="L136" s="29"/>
      <c r="M136" s="19"/>
      <c r="N136" s="107"/>
      <c r="O136" s="293"/>
      <c r="P136" s="540">
        <f t="shared" si="24"/>
        <v>0</v>
      </c>
      <c r="Q136" s="540"/>
      <c r="R136" s="541"/>
      <c r="S136" s="541"/>
      <c r="T136" s="393"/>
      <c r="U136" s="395"/>
      <c r="V136" s="395"/>
      <c r="W136" s="395"/>
      <c r="X136" s="6"/>
      <c r="Y136" s="6"/>
      <c r="Z136" s="6"/>
      <c r="AD136" s="98"/>
      <c r="AE136" s="98"/>
      <c r="AF136" s="6"/>
      <c r="AG136" s="6"/>
      <c r="AH136" s="6"/>
      <c r="AI136" s="6"/>
      <c r="AJ136" s="6"/>
      <c r="AK136" s="6"/>
      <c r="AL136" s="6"/>
      <c r="AM136" s="6"/>
      <c r="AN136" s="6"/>
      <c r="AO136" s="6"/>
    </row>
    <row r="137" spans="1:41" s="192" customFormat="1" ht="27.95" customHeight="1" x14ac:dyDescent="0.25">
      <c r="A137" s="16"/>
      <c r="B137" s="38">
        <v>4</v>
      </c>
      <c r="C137" s="221"/>
      <c r="D137" s="221"/>
      <c r="E137" s="221"/>
      <c r="F137" s="220"/>
      <c r="G137" s="152"/>
      <c r="H137" s="152"/>
      <c r="I137" s="29"/>
      <c r="J137" s="29"/>
      <c r="K137" s="29"/>
      <c r="L137" s="29"/>
      <c r="M137" s="19"/>
      <c r="N137" s="107"/>
      <c r="O137" s="293"/>
      <c r="P137" s="540">
        <f t="shared" si="24"/>
        <v>0</v>
      </c>
      <c r="Q137" s="540"/>
      <c r="R137" s="541"/>
      <c r="S137" s="541"/>
      <c r="T137" s="393"/>
      <c r="U137" s="395"/>
      <c r="V137" s="395"/>
      <c r="W137" s="395"/>
      <c r="X137" s="6"/>
      <c r="Y137" s="6"/>
      <c r="Z137" s="6"/>
      <c r="AD137" s="98"/>
      <c r="AE137" s="98"/>
      <c r="AF137" s="6"/>
      <c r="AG137" s="6"/>
      <c r="AH137" s="6"/>
      <c r="AI137" s="6"/>
      <c r="AJ137" s="6"/>
      <c r="AK137" s="6"/>
      <c r="AL137" s="6"/>
      <c r="AM137" s="6"/>
      <c r="AN137" s="6"/>
      <c r="AO137" s="6"/>
    </row>
    <row r="138" spans="1:41" s="192" customFormat="1" ht="27.95" customHeight="1" x14ac:dyDescent="0.25">
      <c r="A138" s="16"/>
      <c r="B138" s="38">
        <v>5</v>
      </c>
      <c r="C138" s="221"/>
      <c r="D138" s="221"/>
      <c r="E138" s="221"/>
      <c r="F138" s="220"/>
      <c r="G138" s="152"/>
      <c r="H138" s="152"/>
      <c r="I138" s="29"/>
      <c r="J138" s="29"/>
      <c r="K138" s="29"/>
      <c r="L138" s="29"/>
      <c r="M138" s="19"/>
      <c r="N138" s="107"/>
      <c r="O138" s="293"/>
      <c r="P138" s="540">
        <f t="shared" si="24"/>
        <v>0</v>
      </c>
      <c r="Q138" s="540"/>
      <c r="R138" s="541"/>
      <c r="S138" s="541"/>
      <c r="T138" s="393"/>
      <c r="U138" s="395"/>
      <c r="V138" s="395"/>
      <c r="W138" s="395"/>
      <c r="X138" s="6"/>
      <c r="Y138" s="6"/>
      <c r="Z138" s="6"/>
      <c r="AD138" s="98"/>
      <c r="AE138" s="98"/>
      <c r="AF138" s="6"/>
      <c r="AG138" s="6"/>
      <c r="AH138" s="6"/>
      <c r="AI138" s="6"/>
      <c r="AJ138" s="6"/>
      <c r="AK138" s="6"/>
      <c r="AL138" s="6"/>
      <c r="AM138" s="6"/>
      <c r="AN138" s="6"/>
      <c r="AO138" s="6"/>
    </row>
    <row r="139" spans="1:41" s="192" customFormat="1" ht="27.95" customHeight="1" x14ac:dyDescent="0.25">
      <c r="A139" s="16"/>
      <c r="B139" s="38">
        <v>6</v>
      </c>
      <c r="C139" s="221"/>
      <c r="D139" s="221"/>
      <c r="E139" s="221"/>
      <c r="F139" s="220"/>
      <c r="G139" s="152"/>
      <c r="H139" s="152"/>
      <c r="I139" s="29"/>
      <c r="J139" s="29"/>
      <c r="K139" s="29"/>
      <c r="L139" s="29"/>
      <c r="M139" s="19"/>
      <c r="N139" s="107"/>
      <c r="O139" s="293"/>
      <c r="P139" s="540">
        <f t="shared" si="24"/>
        <v>0</v>
      </c>
      <c r="Q139" s="540"/>
      <c r="R139" s="541"/>
      <c r="S139" s="541"/>
      <c r="T139" s="393"/>
      <c r="U139" s="395"/>
      <c r="V139" s="395"/>
      <c r="W139" s="395"/>
      <c r="X139" s="6"/>
      <c r="Y139" s="6"/>
      <c r="Z139" s="6"/>
      <c r="AD139" s="98"/>
      <c r="AE139" s="98"/>
      <c r="AF139" s="6"/>
      <c r="AG139" s="6"/>
      <c r="AH139" s="6"/>
      <c r="AI139" s="6"/>
      <c r="AJ139" s="6"/>
      <c r="AK139" s="6"/>
      <c r="AL139" s="6"/>
      <c r="AM139" s="6"/>
      <c r="AN139" s="6"/>
      <c r="AO139" s="6"/>
    </row>
    <row r="140" spans="1:41" s="192" customFormat="1" ht="27.95" customHeight="1" x14ac:dyDescent="0.25">
      <c r="A140" s="16"/>
      <c r="B140" s="38">
        <v>7</v>
      </c>
      <c r="C140" s="221"/>
      <c r="D140" s="221"/>
      <c r="E140" s="221"/>
      <c r="F140" s="220"/>
      <c r="G140" s="152"/>
      <c r="H140" s="152"/>
      <c r="I140" s="29"/>
      <c r="J140" s="29"/>
      <c r="K140" s="29"/>
      <c r="L140" s="29"/>
      <c r="M140" s="19"/>
      <c r="N140" s="107"/>
      <c r="O140" s="293"/>
      <c r="P140" s="540">
        <f t="shared" si="24"/>
        <v>0</v>
      </c>
      <c r="Q140" s="540"/>
      <c r="R140" s="541"/>
      <c r="S140" s="541"/>
      <c r="T140" s="393"/>
      <c r="U140" s="395"/>
      <c r="V140" s="395"/>
      <c r="W140" s="395"/>
      <c r="X140" s="6"/>
      <c r="Y140" s="6"/>
      <c r="Z140" s="6"/>
      <c r="AD140" s="98"/>
      <c r="AE140" s="98"/>
      <c r="AF140" s="6"/>
      <c r="AG140" s="6"/>
      <c r="AH140" s="6"/>
      <c r="AI140" s="6"/>
      <c r="AJ140" s="6"/>
      <c r="AK140" s="6"/>
      <c r="AL140" s="6"/>
      <c r="AM140" s="6"/>
      <c r="AN140" s="6"/>
      <c r="AO140" s="6"/>
    </row>
    <row r="141" spans="1:41" s="192" customFormat="1" ht="27.95" customHeight="1" x14ac:dyDescent="0.25">
      <c r="A141" s="16"/>
      <c r="B141" s="38">
        <v>8</v>
      </c>
      <c r="C141" s="221"/>
      <c r="D141" s="221"/>
      <c r="E141" s="221"/>
      <c r="F141" s="220"/>
      <c r="G141" s="152"/>
      <c r="H141" s="152"/>
      <c r="I141" s="29"/>
      <c r="J141" s="29"/>
      <c r="K141" s="29"/>
      <c r="L141" s="29"/>
      <c r="M141" s="19"/>
      <c r="N141" s="107"/>
      <c r="O141" s="293"/>
      <c r="P141" s="540">
        <f t="shared" si="24"/>
        <v>0</v>
      </c>
      <c r="Q141" s="540"/>
      <c r="R141" s="541"/>
      <c r="S141" s="541"/>
      <c r="T141" s="393"/>
      <c r="U141" s="395"/>
      <c r="V141" s="395"/>
      <c r="W141" s="395"/>
      <c r="X141" s="6"/>
      <c r="Y141" s="6"/>
      <c r="Z141" s="6"/>
      <c r="AD141" s="98"/>
      <c r="AE141" s="98"/>
      <c r="AF141" s="6"/>
      <c r="AG141" s="6"/>
      <c r="AH141" s="6"/>
      <c r="AI141" s="6"/>
      <c r="AJ141" s="6"/>
      <c r="AK141" s="6"/>
      <c r="AL141" s="6"/>
      <c r="AM141" s="6"/>
      <c r="AN141" s="6"/>
      <c r="AO141" s="6"/>
    </row>
    <row r="142" spans="1:41" s="192" customFormat="1" ht="27.95" customHeight="1" x14ac:dyDescent="0.25">
      <c r="A142" s="16"/>
      <c r="B142" s="38">
        <v>9</v>
      </c>
      <c r="C142" s="221"/>
      <c r="D142" s="221"/>
      <c r="E142" s="221"/>
      <c r="F142" s="220"/>
      <c r="G142" s="152"/>
      <c r="H142" s="152"/>
      <c r="I142" s="29"/>
      <c r="J142" s="29"/>
      <c r="K142" s="29"/>
      <c r="L142" s="29"/>
      <c r="M142" s="19"/>
      <c r="N142" s="107"/>
      <c r="O142" s="293"/>
      <c r="P142" s="540">
        <f t="shared" si="24"/>
        <v>0</v>
      </c>
      <c r="Q142" s="540"/>
      <c r="R142" s="541"/>
      <c r="S142" s="541"/>
      <c r="T142" s="393"/>
      <c r="U142" s="395"/>
      <c r="V142" s="395"/>
      <c r="W142" s="395"/>
      <c r="X142" s="6"/>
      <c r="Y142" s="6"/>
      <c r="Z142" s="6"/>
      <c r="AD142" s="98"/>
      <c r="AE142" s="98"/>
      <c r="AF142" s="6"/>
      <c r="AG142" s="6"/>
      <c r="AH142" s="6"/>
      <c r="AI142" s="6"/>
      <c r="AJ142" s="6"/>
      <c r="AK142" s="6"/>
      <c r="AL142" s="6"/>
      <c r="AM142" s="6"/>
      <c r="AN142" s="6"/>
      <c r="AO142" s="6"/>
    </row>
    <row r="143" spans="1:41" s="192" customFormat="1" ht="27.95" customHeight="1" x14ac:dyDescent="0.25">
      <c r="A143" s="16"/>
      <c r="B143" s="38">
        <v>10</v>
      </c>
      <c r="C143" s="221"/>
      <c r="D143" s="221"/>
      <c r="E143" s="221"/>
      <c r="F143" s="220"/>
      <c r="G143" s="152"/>
      <c r="H143" s="152"/>
      <c r="I143" s="29"/>
      <c r="J143" s="29"/>
      <c r="K143" s="29"/>
      <c r="L143" s="29"/>
      <c r="M143" s="19"/>
      <c r="N143" s="107"/>
      <c r="O143" s="293"/>
      <c r="P143" s="540">
        <f t="shared" si="24"/>
        <v>0</v>
      </c>
      <c r="Q143" s="540"/>
      <c r="R143" s="541"/>
      <c r="S143" s="541"/>
      <c r="T143" s="393"/>
      <c r="U143" s="395"/>
      <c r="V143" s="395"/>
      <c r="W143" s="395"/>
      <c r="X143" s="6"/>
      <c r="Y143" s="6"/>
      <c r="Z143" s="6"/>
      <c r="AD143" s="98"/>
      <c r="AE143" s="98"/>
      <c r="AF143" s="6"/>
      <c r="AG143" s="6"/>
      <c r="AH143" s="6"/>
      <c r="AI143" s="6"/>
      <c r="AJ143" s="6"/>
      <c r="AK143" s="6"/>
      <c r="AL143" s="6"/>
      <c r="AM143" s="6"/>
      <c r="AN143" s="6"/>
      <c r="AO143" s="6"/>
    </row>
    <row r="144" spans="1:41" s="192" customFormat="1" ht="27.95" customHeight="1" x14ac:dyDescent="0.25">
      <c r="A144" s="16"/>
      <c r="B144" s="38">
        <v>11</v>
      </c>
      <c r="C144" s="221"/>
      <c r="D144" s="221"/>
      <c r="E144" s="221"/>
      <c r="F144" s="220"/>
      <c r="G144" s="152"/>
      <c r="H144" s="152"/>
      <c r="I144" s="29"/>
      <c r="J144" s="29"/>
      <c r="K144" s="29"/>
      <c r="L144" s="29"/>
      <c r="M144" s="19"/>
      <c r="N144" s="107"/>
      <c r="O144" s="293"/>
      <c r="P144" s="540">
        <f t="shared" si="24"/>
        <v>0</v>
      </c>
      <c r="Q144" s="540"/>
      <c r="R144" s="541"/>
      <c r="S144" s="541"/>
      <c r="T144" s="393"/>
      <c r="U144" s="395"/>
      <c r="V144" s="395"/>
      <c r="W144" s="395"/>
      <c r="X144" s="6"/>
      <c r="Y144" s="6"/>
      <c r="Z144" s="6"/>
      <c r="AD144" s="98"/>
      <c r="AE144" s="98"/>
      <c r="AF144" s="6"/>
      <c r="AG144" s="6"/>
      <c r="AH144" s="6"/>
      <c r="AI144" s="6"/>
      <c r="AJ144" s="6"/>
      <c r="AK144" s="6"/>
      <c r="AL144" s="6"/>
      <c r="AM144" s="6"/>
      <c r="AN144" s="6"/>
      <c r="AO144" s="6"/>
    </row>
    <row r="145" spans="1:41" s="192" customFormat="1" ht="27.95" customHeight="1" x14ac:dyDescent="0.25">
      <c r="A145" s="16"/>
      <c r="B145" s="38">
        <v>12</v>
      </c>
      <c r="C145" s="221"/>
      <c r="D145" s="221"/>
      <c r="E145" s="221"/>
      <c r="F145" s="220"/>
      <c r="G145" s="152"/>
      <c r="H145" s="152"/>
      <c r="I145" s="29"/>
      <c r="J145" s="29"/>
      <c r="K145" s="29"/>
      <c r="L145" s="29"/>
      <c r="M145" s="19"/>
      <c r="N145" s="107"/>
      <c r="O145" s="293"/>
      <c r="P145" s="540">
        <f t="shared" si="24"/>
        <v>0</v>
      </c>
      <c r="Q145" s="540"/>
      <c r="R145" s="541"/>
      <c r="S145" s="541"/>
      <c r="T145" s="393"/>
      <c r="U145" s="395"/>
      <c r="V145" s="395"/>
      <c r="W145" s="395"/>
      <c r="X145" s="6"/>
      <c r="Y145" s="6"/>
      <c r="Z145" s="6"/>
      <c r="AD145" s="98"/>
      <c r="AE145" s="98"/>
      <c r="AF145" s="6"/>
      <c r="AG145" s="6"/>
      <c r="AH145" s="6"/>
      <c r="AI145" s="6"/>
      <c r="AJ145" s="6"/>
      <c r="AK145" s="6"/>
      <c r="AL145" s="6"/>
      <c r="AM145" s="6"/>
      <c r="AN145" s="6"/>
      <c r="AO145" s="6"/>
    </row>
    <row r="146" spans="1:41" s="192" customFormat="1" ht="27.95" customHeight="1" x14ac:dyDescent="0.25">
      <c r="A146" s="16"/>
      <c r="B146" s="38">
        <v>13</v>
      </c>
      <c r="C146" s="221"/>
      <c r="D146" s="221"/>
      <c r="E146" s="221"/>
      <c r="F146" s="220"/>
      <c r="G146" s="152"/>
      <c r="H146" s="152"/>
      <c r="I146" s="29"/>
      <c r="J146" s="29"/>
      <c r="K146" s="29"/>
      <c r="L146" s="29"/>
      <c r="M146" s="19"/>
      <c r="N146" s="107"/>
      <c r="O146" s="293"/>
      <c r="P146" s="540">
        <f t="shared" si="24"/>
        <v>0</v>
      </c>
      <c r="Q146" s="540"/>
      <c r="R146" s="541"/>
      <c r="S146" s="541"/>
      <c r="T146" s="393"/>
      <c r="U146" s="395"/>
      <c r="V146" s="395"/>
      <c r="W146" s="395"/>
      <c r="X146" s="6"/>
      <c r="Y146" s="6"/>
      <c r="Z146" s="6"/>
      <c r="AD146" s="98"/>
      <c r="AE146" s="98"/>
      <c r="AF146" s="6"/>
      <c r="AG146" s="6"/>
      <c r="AH146" s="6"/>
      <c r="AI146" s="6"/>
      <c r="AJ146" s="6"/>
      <c r="AK146" s="6"/>
      <c r="AL146" s="6"/>
      <c r="AM146" s="6"/>
      <c r="AN146" s="6"/>
      <c r="AO146" s="6"/>
    </row>
    <row r="147" spans="1:41" s="192" customFormat="1" ht="27.95" customHeight="1" x14ac:dyDescent="0.25">
      <c r="A147" s="16"/>
      <c r="B147" s="38">
        <v>14</v>
      </c>
      <c r="C147" s="221"/>
      <c r="D147" s="221"/>
      <c r="E147" s="221"/>
      <c r="F147" s="220"/>
      <c r="G147" s="152"/>
      <c r="H147" s="152"/>
      <c r="I147" s="29"/>
      <c r="J147" s="29"/>
      <c r="K147" s="29"/>
      <c r="L147" s="29"/>
      <c r="M147" s="19"/>
      <c r="N147" s="107"/>
      <c r="O147" s="293"/>
      <c r="P147" s="540">
        <f t="shared" si="24"/>
        <v>0</v>
      </c>
      <c r="Q147" s="540"/>
      <c r="R147" s="541"/>
      <c r="S147" s="541"/>
      <c r="T147" s="393"/>
      <c r="U147" s="395"/>
      <c r="V147" s="395"/>
      <c r="W147" s="395"/>
      <c r="X147" s="6"/>
      <c r="Y147" s="6"/>
      <c r="Z147" s="6"/>
      <c r="AD147" s="98"/>
      <c r="AE147" s="98"/>
      <c r="AF147" s="6"/>
      <c r="AG147" s="6"/>
      <c r="AH147" s="6"/>
      <c r="AI147" s="6"/>
      <c r="AJ147" s="6"/>
      <c r="AK147" s="6"/>
      <c r="AL147" s="6"/>
      <c r="AM147" s="6"/>
      <c r="AN147" s="6"/>
      <c r="AO147" s="6"/>
    </row>
    <row r="148" spans="1:41" s="192" customFormat="1" ht="27.95" customHeight="1" x14ac:dyDescent="0.25">
      <c r="A148" s="16"/>
      <c r="B148" s="38">
        <v>15</v>
      </c>
      <c r="C148" s="221"/>
      <c r="D148" s="221"/>
      <c r="E148" s="221"/>
      <c r="F148" s="220"/>
      <c r="G148" s="152"/>
      <c r="H148" s="152"/>
      <c r="I148" s="29"/>
      <c r="J148" s="29"/>
      <c r="K148" s="29"/>
      <c r="L148" s="29"/>
      <c r="M148" s="19"/>
      <c r="N148" s="107"/>
      <c r="O148" s="293"/>
      <c r="P148" s="540">
        <f t="shared" si="24"/>
        <v>0</v>
      </c>
      <c r="Q148" s="540"/>
      <c r="R148" s="541"/>
      <c r="S148" s="541"/>
      <c r="T148" s="393"/>
      <c r="U148" s="395"/>
      <c r="V148" s="395"/>
      <c r="W148" s="395"/>
      <c r="X148" s="6"/>
      <c r="Y148" s="6"/>
      <c r="Z148" s="6"/>
      <c r="AD148" s="98"/>
      <c r="AE148" s="98"/>
      <c r="AF148" s="6"/>
      <c r="AG148" s="6"/>
      <c r="AH148" s="6"/>
      <c r="AI148" s="6"/>
      <c r="AJ148" s="6"/>
      <c r="AK148" s="6"/>
      <c r="AL148" s="6"/>
      <c r="AM148" s="6"/>
      <c r="AN148" s="6"/>
      <c r="AO148" s="6"/>
    </row>
    <row r="149" spans="1:41" s="192" customFormat="1" ht="27.95" customHeight="1" x14ac:dyDescent="0.25">
      <c r="A149" s="16"/>
      <c r="B149" s="38">
        <v>16</v>
      </c>
      <c r="C149" s="221"/>
      <c r="D149" s="221"/>
      <c r="E149" s="221"/>
      <c r="F149" s="220"/>
      <c r="G149" s="152"/>
      <c r="H149" s="152"/>
      <c r="I149" s="29"/>
      <c r="J149" s="29"/>
      <c r="K149" s="29"/>
      <c r="L149" s="29"/>
      <c r="M149" s="19"/>
      <c r="N149" s="107"/>
      <c r="O149" s="293"/>
      <c r="P149" s="540">
        <f t="shared" si="24"/>
        <v>0</v>
      </c>
      <c r="Q149" s="540"/>
      <c r="R149" s="541"/>
      <c r="S149" s="541"/>
      <c r="T149" s="393"/>
      <c r="U149" s="395"/>
      <c r="V149" s="395"/>
      <c r="W149" s="395"/>
      <c r="X149" s="6"/>
      <c r="Y149" s="6"/>
      <c r="Z149" s="6"/>
      <c r="AD149" s="98"/>
      <c r="AE149" s="98"/>
      <c r="AF149" s="6"/>
      <c r="AG149" s="6"/>
      <c r="AH149" s="6"/>
      <c r="AI149" s="6"/>
      <c r="AJ149" s="6"/>
      <c r="AK149" s="6"/>
      <c r="AL149" s="6"/>
      <c r="AM149" s="6"/>
      <c r="AN149" s="6"/>
      <c r="AO149" s="6"/>
    </row>
    <row r="150" spans="1:41" s="192" customFormat="1" ht="27.95" customHeight="1" x14ac:dyDescent="0.25">
      <c r="A150" s="16"/>
      <c r="B150" s="38">
        <v>17</v>
      </c>
      <c r="C150" s="221"/>
      <c r="D150" s="221"/>
      <c r="E150" s="221"/>
      <c r="F150" s="220"/>
      <c r="G150" s="152"/>
      <c r="H150" s="152"/>
      <c r="I150" s="29"/>
      <c r="J150" s="29"/>
      <c r="K150" s="29"/>
      <c r="L150" s="29"/>
      <c r="M150" s="19"/>
      <c r="N150" s="107"/>
      <c r="O150" s="293"/>
      <c r="P150" s="540">
        <f t="shared" si="24"/>
        <v>0</v>
      </c>
      <c r="Q150" s="540"/>
      <c r="R150" s="541"/>
      <c r="S150" s="541"/>
      <c r="T150" s="393"/>
      <c r="U150" s="395"/>
      <c r="V150" s="395"/>
      <c r="W150" s="395"/>
      <c r="X150" s="6"/>
      <c r="Y150" s="6"/>
      <c r="Z150" s="6"/>
      <c r="AD150" s="98"/>
      <c r="AE150" s="98"/>
      <c r="AF150" s="6"/>
      <c r="AG150" s="6"/>
      <c r="AH150" s="6"/>
      <c r="AI150" s="6"/>
      <c r="AJ150" s="6"/>
      <c r="AK150" s="6"/>
      <c r="AL150" s="6"/>
      <c r="AM150" s="6"/>
      <c r="AN150" s="6"/>
      <c r="AO150" s="6"/>
    </row>
    <row r="151" spans="1:41" s="192" customFormat="1" ht="27.95" customHeight="1" x14ac:dyDescent="0.25">
      <c r="A151" s="16"/>
      <c r="B151" s="38">
        <v>18</v>
      </c>
      <c r="C151" s="221"/>
      <c r="D151" s="221"/>
      <c r="E151" s="221"/>
      <c r="F151" s="220"/>
      <c r="G151" s="152"/>
      <c r="H151" s="152"/>
      <c r="I151" s="29"/>
      <c r="J151" s="29"/>
      <c r="K151" s="29"/>
      <c r="L151" s="29"/>
      <c r="M151" s="19"/>
      <c r="N151" s="107"/>
      <c r="O151" s="293"/>
      <c r="P151" s="540">
        <f t="shared" si="24"/>
        <v>0</v>
      </c>
      <c r="Q151" s="540"/>
      <c r="R151" s="541"/>
      <c r="S151" s="541"/>
      <c r="T151" s="393"/>
      <c r="U151" s="395"/>
      <c r="V151" s="395"/>
      <c r="W151" s="395"/>
      <c r="X151" s="6"/>
      <c r="Y151" s="6"/>
      <c r="Z151" s="6"/>
      <c r="AD151" s="98"/>
      <c r="AE151" s="98"/>
      <c r="AF151" s="6"/>
      <c r="AG151" s="6"/>
      <c r="AH151" s="6"/>
      <c r="AI151" s="6"/>
      <c r="AJ151" s="6"/>
      <c r="AK151" s="6"/>
      <c r="AL151" s="6"/>
      <c r="AM151" s="6"/>
      <c r="AN151" s="6"/>
      <c r="AO151" s="6"/>
    </row>
    <row r="152" spans="1:41" s="192" customFormat="1" ht="27.95" customHeight="1" x14ac:dyDescent="0.25">
      <c r="A152" s="16"/>
      <c r="B152" s="38">
        <v>19</v>
      </c>
      <c r="C152" s="221"/>
      <c r="D152" s="221"/>
      <c r="E152" s="221"/>
      <c r="F152" s="220"/>
      <c r="G152" s="152"/>
      <c r="H152" s="152"/>
      <c r="I152" s="29"/>
      <c r="J152" s="29"/>
      <c r="K152" s="29"/>
      <c r="L152" s="29"/>
      <c r="M152" s="19"/>
      <c r="N152" s="107"/>
      <c r="O152" s="293"/>
      <c r="P152" s="540">
        <f t="shared" si="24"/>
        <v>0</v>
      </c>
      <c r="Q152" s="540"/>
      <c r="R152" s="541"/>
      <c r="S152" s="541"/>
      <c r="T152" s="393"/>
      <c r="U152" s="395"/>
      <c r="V152" s="395"/>
      <c r="W152" s="395"/>
      <c r="X152" s="6"/>
      <c r="Y152" s="6"/>
      <c r="Z152" s="6"/>
      <c r="AD152" s="98"/>
      <c r="AE152" s="98"/>
      <c r="AF152" s="6"/>
      <c r="AG152" s="6"/>
      <c r="AH152" s="6"/>
      <c r="AI152" s="6"/>
      <c r="AJ152" s="6"/>
      <c r="AK152" s="6"/>
      <c r="AL152" s="6"/>
      <c r="AM152" s="6"/>
      <c r="AN152" s="6"/>
      <c r="AO152" s="6"/>
    </row>
    <row r="153" spans="1:41" s="192" customFormat="1" ht="27.95" customHeight="1" x14ac:dyDescent="0.25">
      <c r="A153" s="16"/>
      <c r="B153" s="38">
        <v>20</v>
      </c>
      <c r="C153" s="221"/>
      <c r="D153" s="221"/>
      <c r="E153" s="221"/>
      <c r="F153" s="220"/>
      <c r="G153" s="152"/>
      <c r="H153" s="152"/>
      <c r="I153" s="29"/>
      <c r="J153" s="29"/>
      <c r="K153" s="29"/>
      <c r="L153" s="29"/>
      <c r="M153" s="19"/>
      <c r="N153" s="107"/>
      <c r="O153" s="293"/>
      <c r="P153" s="540">
        <f t="shared" si="24"/>
        <v>0</v>
      </c>
      <c r="Q153" s="540"/>
      <c r="R153" s="541"/>
      <c r="S153" s="541"/>
      <c r="T153" s="393"/>
      <c r="U153" s="395"/>
      <c r="V153" s="395"/>
      <c r="W153" s="395"/>
      <c r="X153" s="6"/>
      <c r="Y153" s="6"/>
      <c r="Z153" s="6"/>
      <c r="AD153" s="98"/>
      <c r="AE153" s="98"/>
      <c r="AF153" s="6"/>
      <c r="AG153" s="6"/>
      <c r="AH153" s="6"/>
      <c r="AI153" s="6"/>
      <c r="AJ153" s="6"/>
      <c r="AK153" s="6"/>
      <c r="AL153" s="6"/>
      <c r="AM153" s="6"/>
      <c r="AN153" s="6"/>
      <c r="AO153" s="6"/>
    </row>
    <row r="154" spans="1:41" s="192" customFormat="1" ht="27.95" customHeight="1" x14ac:dyDescent="0.25">
      <c r="A154" s="16"/>
      <c r="B154" s="38">
        <v>21</v>
      </c>
      <c r="C154" s="221"/>
      <c r="D154" s="221"/>
      <c r="E154" s="221"/>
      <c r="F154" s="220"/>
      <c r="G154" s="152"/>
      <c r="H154" s="152"/>
      <c r="I154" s="29"/>
      <c r="J154" s="29"/>
      <c r="K154" s="29"/>
      <c r="L154" s="29"/>
      <c r="M154" s="19"/>
      <c r="N154" s="107"/>
      <c r="O154" s="293"/>
      <c r="P154" s="540">
        <f t="shared" si="24"/>
        <v>0</v>
      </c>
      <c r="Q154" s="540"/>
      <c r="R154" s="541"/>
      <c r="S154" s="541"/>
      <c r="T154" s="393"/>
      <c r="U154" s="395"/>
      <c r="V154" s="395"/>
      <c r="W154" s="395"/>
      <c r="X154" s="6"/>
      <c r="Y154" s="6"/>
      <c r="Z154" s="6"/>
      <c r="AD154" s="98"/>
      <c r="AE154" s="98"/>
      <c r="AF154" s="6"/>
      <c r="AG154" s="6"/>
      <c r="AH154" s="6"/>
      <c r="AI154" s="6"/>
      <c r="AJ154" s="6"/>
      <c r="AK154" s="6"/>
      <c r="AL154" s="6"/>
      <c r="AM154" s="6"/>
      <c r="AN154" s="6"/>
      <c r="AO154" s="6"/>
    </row>
    <row r="155" spans="1:41" s="192" customFormat="1" ht="27.95" customHeight="1" x14ac:dyDescent="0.25">
      <c r="A155" s="16"/>
      <c r="B155" s="38">
        <v>22</v>
      </c>
      <c r="C155" s="221"/>
      <c r="D155" s="221"/>
      <c r="E155" s="221"/>
      <c r="F155" s="220"/>
      <c r="G155" s="152"/>
      <c r="H155" s="152"/>
      <c r="I155" s="29"/>
      <c r="J155" s="29"/>
      <c r="K155" s="29"/>
      <c r="L155" s="29"/>
      <c r="M155" s="19"/>
      <c r="N155" s="107"/>
      <c r="O155" s="293"/>
      <c r="P155" s="540">
        <f t="shared" si="24"/>
        <v>0</v>
      </c>
      <c r="Q155" s="540"/>
      <c r="R155" s="541"/>
      <c r="S155" s="541"/>
      <c r="T155" s="393"/>
      <c r="U155" s="395"/>
      <c r="V155" s="395"/>
      <c r="W155" s="395"/>
      <c r="X155" s="6"/>
      <c r="Y155" s="6"/>
      <c r="Z155" s="6"/>
      <c r="AD155" s="98"/>
      <c r="AE155" s="98"/>
      <c r="AF155" s="6"/>
      <c r="AG155" s="6"/>
      <c r="AH155" s="6"/>
      <c r="AI155" s="6"/>
      <c r="AJ155" s="6"/>
      <c r="AK155" s="6"/>
      <c r="AL155" s="6"/>
      <c r="AM155" s="6"/>
      <c r="AN155" s="6"/>
      <c r="AO155" s="6"/>
    </row>
    <row r="156" spans="1:41" s="192" customFormat="1" ht="27.95" customHeight="1" x14ac:dyDescent="0.25">
      <c r="A156" s="16"/>
      <c r="B156" s="38">
        <v>23</v>
      </c>
      <c r="C156" s="221"/>
      <c r="D156" s="221"/>
      <c r="E156" s="221"/>
      <c r="F156" s="220"/>
      <c r="G156" s="152"/>
      <c r="H156" s="152"/>
      <c r="I156" s="29"/>
      <c r="J156" s="29"/>
      <c r="K156" s="29"/>
      <c r="L156" s="29"/>
      <c r="M156" s="19"/>
      <c r="N156" s="107"/>
      <c r="O156" s="293"/>
      <c r="P156" s="540">
        <f t="shared" si="24"/>
        <v>0</v>
      </c>
      <c r="Q156" s="540"/>
      <c r="R156" s="541"/>
      <c r="S156" s="541"/>
      <c r="T156" s="393"/>
      <c r="U156" s="395"/>
      <c r="V156" s="395"/>
      <c r="W156" s="395"/>
      <c r="X156" s="6"/>
      <c r="Y156" s="6"/>
      <c r="Z156" s="6"/>
      <c r="AD156" s="98"/>
      <c r="AE156" s="98"/>
      <c r="AF156" s="6"/>
      <c r="AG156" s="6"/>
      <c r="AH156" s="6"/>
      <c r="AI156" s="6"/>
      <c r="AJ156" s="6"/>
      <c r="AK156" s="6"/>
      <c r="AL156" s="6"/>
      <c r="AM156" s="6"/>
      <c r="AN156" s="6"/>
      <c r="AO156" s="6"/>
    </row>
    <row r="157" spans="1:41" s="192" customFormat="1" ht="27.95" customHeight="1" x14ac:dyDescent="0.25">
      <c r="A157" s="16"/>
      <c r="B157" s="38">
        <v>24</v>
      </c>
      <c r="C157" s="221"/>
      <c r="D157" s="221"/>
      <c r="E157" s="221"/>
      <c r="F157" s="220"/>
      <c r="G157" s="152"/>
      <c r="H157" s="152"/>
      <c r="I157" s="29"/>
      <c r="J157" s="29"/>
      <c r="K157" s="29"/>
      <c r="L157" s="29"/>
      <c r="M157" s="19"/>
      <c r="N157" s="107"/>
      <c r="O157" s="293"/>
      <c r="P157" s="540">
        <f t="shared" si="24"/>
        <v>0</v>
      </c>
      <c r="Q157" s="540"/>
      <c r="R157" s="541"/>
      <c r="S157" s="541"/>
      <c r="T157" s="393"/>
      <c r="U157" s="395"/>
      <c r="V157" s="395"/>
      <c r="W157" s="395"/>
      <c r="X157" s="6"/>
      <c r="Y157" s="6"/>
      <c r="Z157" s="6"/>
      <c r="AD157" s="98"/>
      <c r="AE157" s="98"/>
      <c r="AF157" s="6"/>
      <c r="AG157" s="6"/>
      <c r="AH157" s="6"/>
      <c r="AI157" s="6"/>
      <c r="AJ157" s="6"/>
      <c r="AK157" s="6"/>
      <c r="AL157" s="6"/>
      <c r="AM157" s="6"/>
      <c r="AN157" s="6"/>
      <c r="AO157" s="6"/>
    </row>
    <row r="158" spans="1:41" s="192" customFormat="1" ht="27.95" customHeight="1" x14ac:dyDescent="0.25">
      <c r="A158" s="16"/>
      <c r="B158" s="38">
        <v>25</v>
      </c>
      <c r="C158" s="221"/>
      <c r="D158" s="221"/>
      <c r="E158" s="221"/>
      <c r="F158" s="220"/>
      <c r="G158" s="152"/>
      <c r="H158" s="152"/>
      <c r="I158" s="29"/>
      <c r="J158" s="29"/>
      <c r="K158" s="29"/>
      <c r="L158" s="29"/>
      <c r="M158" s="19"/>
      <c r="N158" s="107"/>
      <c r="O158" s="293"/>
      <c r="P158" s="540">
        <f t="shared" si="24"/>
        <v>0</v>
      </c>
      <c r="Q158" s="540"/>
      <c r="R158" s="541"/>
      <c r="S158" s="541"/>
      <c r="T158" s="393"/>
      <c r="U158" s="395"/>
      <c r="V158" s="395"/>
      <c r="W158" s="395"/>
      <c r="X158" s="6"/>
      <c r="Y158" s="6"/>
      <c r="Z158" s="6"/>
      <c r="AD158" s="98"/>
      <c r="AE158" s="98"/>
      <c r="AF158" s="6"/>
      <c r="AG158" s="6"/>
      <c r="AH158" s="6"/>
      <c r="AI158" s="6"/>
      <c r="AJ158" s="6"/>
      <c r="AK158" s="6"/>
      <c r="AL158" s="6"/>
      <c r="AM158" s="6"/>
      <c r="AN158" s="6"/>
      <c r="AO158" s="6"/>
    </row>
    <row r="159" spans="1:41" s="192" customFormat="1" ht="27.95" customHeight="1" x14ac:dyDescent="0.25">
      <c r="A159" s="16"/>
      <c r="B159" s="38">
        <v>26</v>
      </c>
      <c r="C159" s="221"/>
      <c r="D159" s="221"/>
      <c r="E159" s="221"/>
      <c r="F159" s="220"/>
      <c r="G159" s="152"/>
      <c r="H159" s="152"/>
      <c r="I159" s="29"/>
      <c r="J159" s="29"/>
      <c r="K159" s="29"/>
      <c r="L159" s="29"/>
      <c r="M159" s="19"/>
      <c r="N159" s="107"/>
      <c r="O159" s="293"/>
      <c r="P159" s="540">
        <f t="shared" si="24"/>
        <v>0</v>
      </c>
      <c r="Q159" s="540"/>
      <c r="R159" s="541"/>
      <c r="S159" s="541"/>
      <c r="T159" s="393"/>
      <c r="U159" s="395"/>
      <c r="V159" s="395"/>
      <c r="W159" s="395"/>
      <c r="X159" s="6"/>
      <c r="Y159" s="6"/>
      <c r="Z159" s="6"/>
      <c r="AD159" s="98"/>
      <c r="AE159" s="98"/>
      <c r="AF159" s="6"/>
      <c r="AG159" s="6"/>
      <c r="AH159" s="6"/>
      <c r="AI159" s="6"/>
      <c r="AJ159" s="6"/>
      <c r="AK159" s="6"/>
      <c r="AL159" s="6"/>
      <c r="AM159" s="6"/>
      <c r="AN159" s="6"/>
      <c r="AO159" s="6"/>
    </row>
    <row r="160" spans="1:41" s="192" customFormat="1" ht="27.95" customHeight="1" x14ac:dyDescent="0.25">
      <c r="A160" s="16"/>
      <c r="B160" s="38">
        <v>27</v>
      </c>
      <c r="C160" s="221"/>
      <c r="D160" s="221"/>
      <c r="E160" s="221"/>
      <c r="F160" s="220"/>
      <c r="G160" s="152"/>
      <c r="H160" s="152"/>
      <c r="I160" s="29"/>
      <c r="J160" s="29"/>
      <c r="K160" s="29"/>
      <c r="L160" s="29"/>
      <c r="M160" s="19"/>
      <c r="N160" s="107"/>
      <c r="O160" s="293"/>
      <c r="P160" s="540">
        <f t="shared" si="24"/>
        <v>0</v>
      </c>
      <c r="Q160" s="540"/>
      <c r="R160" s="541"/>
      <c r="S160" s="541"/>
      <c r="T160" s="393"/>
      <c r="U160" s="395"/>
      <c r="V160" s="395"/>
      <c r="W160" s="395"/>
      <c r="X160" s="6"/>
      <c r="Y160" s="6"/>
      <c r="Z160" s="6"/>
      <c r="AD160" s="98"/>
      <c r="AE160" s="98"/>
      <c r="AF160" s="6"/>
      <c r="AG160" s="6"/>
      <c r="AH160" s="6"/>
      <c r="AI160" s="6"/>
      <c r="AJ160" s="6"/>
      <c r="AK160" s="6"/>
      <c r="AL160" s="6"/>
      <c r="AM160" s="6"/>
      <c r="AN160" s="6"/>
      <c r="AO160" s="6"/>
    </row>
    <row r="161" spans="1:41" s="192" customFormat="1" ht="27.95" customHeight="1" x14ac:dyDescent="0.25">
      <c r="A161" s="16"/>
      <c r="B161" s="38">
        <v>28</v>
      </c>
      <c r="C161" s="221"/>
      <c r="D161" s="221"/>
      <c r="E161" s="221"/>
      <c r="F161" s="220"/>
      <c r="G161" s="152"/>
      <c r="H161" s="152"/>
      <c r="I161" s="29"/>
      <c r="J161" s="29"/>
      <c r="K161" s="29"/>
      <c r="L161" s="29"/>
      <c r="M161" s="19"/>
      <c r="N161" s="107"/>
      <c r="O161" s="293"/>
      <c r="P161" s="540">
        <f t="shared" si="24"/>
        <v>0</v>
      </c>
      <c r="Q161" s="540"/>
      <c r="R161" s="541"/>
      <c r="S161" s="541"/>
      <c r="T161" s="393"/>
      <c r="U161" s="395"/>
      <c r="V161" s="395"/>
      <c r="W161" s="395"/>
      <c r="X161" s="6"/>
      <c r="Y161" s="6"/>
      <c r="Z161" s="6"/>
      <c r="AD161" s="98"/>
      <c r="AE161" s="98"/>
      <c r="AF161" s="6"/>
      <c r="AG161" s="6"/>
      <c r="AH161" s="6"/>
      <c r="AI161" s="6"/>
      <c r="AJ161" s="6"/>
      <c r="AK161" s="6"/>
      <c r="AL161" s="6"/>
      <c r="AM161" s="6"/>
      <c r="AN161" s="6"/>
      <c r="AO161" s="6"/>
    </row>
    <row r="162" spans="1:41" s="192" customFormat="1" ht="27.95" customHeight="1" x14ac:dyDescent="0.25">
      <c r="A162" s="16"/>
      <c r="B162" s="38">
        <v>29</v>
      </c>
      <c r="C162" s="221"/>
      <c r="D162" s="221"/>
      <c r="E162" s="221"/>
      <c r="F162" s="220"/>
      <c r="G162" s="152"/>
      <c r="H162" s="152"/>
      <c r="I162" s="29"/>
      <c r="J162" s="29"/>
      <c r="K162" s="29"/>
      <c r="L162" s="29"/>
      <c r="M162" s="19"/>
      <c r="N162" s="107"/>
      <c r="O162" s="293"/>
      <c r="P162" s="540">
        <f t="shared" si="24"/>
        <v>0</v>
      </c>
      <c r="Q162" s="540"/>
      <c r="R162" s="541"/>
      <c r="S162" s="541"/>
      <c r="T162" s="393"/>
      <c r="U162" s="395"/>
      <c r="V162" s="395"/>
      <c r="W162" s="395"/>
      <c r="X162" s="6"/>
      <c r="Y162" s="6"/>
      <c r="Z162" s="6"/>
      <c r="AD162" s="98"/>
      <c r="AE162" s="98"/>
      <c r="AF162" s="6"/>
      <c r="AG162" s="6"/>
      <c r="AH162" s="6"/>
      <c r="AI162" s="6"/>
      <c r="AJ162" s="6"/>
      <c r="AK162" s="6"/>
      <c r="AL162" s="6"/>
      <c r="AM162" s="6"/>
      <c r="AN162" s="6"/>
      <c r="AO162" s="6"/>
    </row>
    <row r="163" spans="1:41" s="192" customFormat="1" ht="27.95" customHeight="1" x14ac:dyDescent="0.25">
      <c r="A163" s="16"/>
      <c r="B163" s="38">
        <v>30</v>
      </c>
      <c r="C163" s="221"/>
      <c r="D163" s="221"/>
      <c r="E163" s="221"/>
      <c r="F163" s="220"/>
      <c r="G163" s="152"/>
      <c r="H163" s="152"/>
      <c r="I163" s="29"/>
      <c r="J163" s="29"/>
      <c r="K163" s="29"/>
      <c r="L163" s="29"/>
      <c r="M163" s="19"/>
      <c r="N163" s="107"/>
      <c r="O163" s="293"/>
      <c r="P163" s="540">
        <f t="shared" si="24"/>
        <v>0</v>
      </c>
      <c r="Q163" s="540"/>
      <c r="R163" s="541"/>
      <c r="S163" s="541"/>
      <c r="T163" s="393"/>
      <c r="U163" s="395"/>
      <c r="V163" s="395"/>
      <c r="W163" s="395"/>
      <c r="X163" s="6"/>
      <c r="Y163" s="6"/>
      <c r="Z163" s="6"/>
      <c r="AD163" s="98"/>
      <c r="AE163" s="98"/>
      <c r="AF163" s="6"/>
      <c r="AG163" s="6"/>
      <c r="AH163" s="6"/>
      <c r="AI163" s="6"/>
      <c r="AJ163" s="6"/>
      <c r="AK163" s="6"/>
      <c r="AL163" s="6"/>
      <c r="AM163" s="6"/>
      <c r="AN163" s="6"/>
      <c r="AO163" s="6"/>
    </row>
    <row r="164" spans="1:41" s="192" customFormat="1" ht="18" customHeight="1" x14ac:dyDescent="0.25">
      <c r="A164" s="16"/>
      <c r="B164" s="25"/>
      <c r="C164" s="191"/>
      <c r="D164" s="191"/>
      <c r="E164" s="191"/>
      <c r="F164" s="38">
        <f>COUNTIF(F134:F163,"yes")</f>
        <v>0</v>
      </c>
      <c r="G164" s="529" t="s">
        <v>76</v>
      </c>
      <c r="H164" s="530"/>
      <c r="I164" s="190">
        <f>SUM(I133:I163)</f>
        <v>0</v>
      </c>
      <c r="J164" s="190">
        <f>SUM(J133:J163)</f>
        <v>0</v>
      </c>
      <c r="K164" s="190">
        <f>SUM(K133:K163)</f>
        <v>0</v>
      </c>
      <c r="L164" s="190">
        <f>SUM(L133:L163)</f>
        <v>0</v>
      </c>
      <c r="M164" s="19"/>
      <c r="N164" s="107"/>
      <c r="O164" s="292"/>
      <c r="P164" s="538"/>
      <c r="Q164" s="539"/>
      <c r="R164" s="538"/>
      <c r="S164" s="539"/>
      <c r="U164" s="6"/>
      <c r="V164" s="6"/>
      <c r="W164" s="6"/>
      <c r="X164" s="6"/>
      <c r="Y164" s="6"/>
      <c r="Z164" s="6"/>
      <c r="AD164" s="98"/>
      <c r="AE164" s="98"/>
      <c r="AF164" s="6"/>
      <c r="AG164" s="6"/>
      <c r="AH164" s="6"/>
      <c r="AI164" s="6"/>
      <c r="AJ164" s="6"/>
      <c r="AK164" s="6"/>
      <c r="AL164" s="6"/>
      <c r="AM164" s="6"/>
      <c r="AN164" s="6"/>
      <c r="AO164" s="6"/>
    </row>
    <row r="165" spans="1:41" s="192" customFormat="1" ht="9.9499999999999993" customHeight="1" x14ac:dyDescent="0.25">
      <c r="A165" s="16"/>
      <c r="B165" s="25"/>
      <c r="C165" s="191"/>
      <c r="D165" s="191"/>
      <c r="E165" s="191"/>
      <c r="F165" s="25"/>
      <c r="G165" s="49"/>
      <c r="H165" s="49"/>
      <c r="I165" s="26"/>
      <c r="J165" s="26"/>
      <c r="K165" s="26"/>
      <c r="L165" s="26"/>
      <c r="M165" s="19"/>
      <c r="N165" s="107"/>
      <c r="O165" s="209"/>
      <c r="P165" s="223"/>
      <c r="Q165" s="209"/>
      <c r="R165" s="223"/>
      <c r="S165" s="209"/>
      <c r="U165" s="6"/>
      <c r="V165" s="6"/>
      <c r="W165" s="6"/>
      <c r="X165" s="6"/>
      <c r="Y165" s="6"/>
      <c r="Z165" s="6"/>
      <c r="AD165" s="98"/>
      <c r="AE165" s="98"/>
      <c r="AF165" s="6"/>
      <c r="AG165" s="6"/>
      <c r="AH165" s="6"/>
      <c r="AI165" s="6"/>
      <c r="AJ165" s="6"/>
      <c r="AK165" s="6"/>
      <c r="AL165" s="6"/>
      <c r="AM165" s="6"/>
      <c r="AN165" s="6"/>
      <c r="AO165" s="6"/>
    </row>
    <row r="166" spans="1:41" s="192" customFormat="1" ht="18" customHeight="1" x14ac:dyDescent="0.25">
      <c r="A166" s="16"/>
      <c r="B166" s="18"/>
      <c r="C166" s="341" t="s">
        <v>470</v>
      </c>
      <c r="D166" s="17"/>
      <c r="E166" s="17"/>
      <c r="F166" s="17"/>
      <c r="G166" s="188"/>
      <c r="H166" s="188"/>
      <c r="I166" s="188"/>
      <c r="J166" s="188"/>
      <c r="K166" s="188"/>
      <c r="L166" s="188"/>
      <c r="M166" s="19"/>
      <c r="N166" s="107"/>
      <c r="O166" s="32"/>
      <c r="P166" s="32"/>
      <c r="Q166" s="32"/>
      <c r="R166" s="32"/>
      <c r="S166" s="32"/>
      <c r="U166" s="6"/>
      <c r="V166" s="6"/>
      <c r="W166" s="6"/>
      <c r="X166" s="6"/>
      <c r="Y166" s="6"/>
      <c r="Z166" s="6"/>
      <c r="AD166" s="98"/>
      <c r="AE166" s="98"/>
      <c r="AF166" s="6"/>
      <c r="AG166" s="6"/>
      <c r="AH166" s="6"/>
      <c r="AI166" s="6"/>
      <c r="AJ166" s="6"/>
      <c r="AK166" s="6"/>
      <c r="AL166" s="6"/>
      <c r="AM166" s="6"/>
      <c r="AN166" s="6"/>
      <c r="AO166" s="6"/>
    </row>
    <row r="167" spans="1:41" s="192" customFormat="1" ht="18" customHeight="1" x14ac:dyDescent="0.25">
      <c r="A167" s="16"/>
      <c r="B167" s="18"/>
      <c r="C167" s="335" t="s">
        <v>471</v>
      </c>
      <c r="D167" s="191"/>
      <c r="E167" s="523"/>
      <c r="F167" s="524"/>
      <c r="G167" s="524"/>
      <c r="H167" s="524"/>
      <c r="I167" s="524"/>
      <c r="J167" s="524"/>
      <c r="K167" s="524"/>
      <c r="L167" s="525"/>
      <c r="M167" s="19"/>
      <c r="N167" s="107"/>
      <c r="O167" s="32"/>
      <c r="P167" s="32"/>
      <c r="Q167" s="32"/>
      <c r="R167" s="32"/>
      <c r="S167" s="32"/>
      <c r="U167" s="6"/>
      <c r="V167" s="6"/>
      <c r="W167" s="6"/>
      <c r="X167" s="6"/>
      <c r="Y167" s="6"/>
      <c r="Z167" s="6"/>
      <c r="AD167" s="98"/>
      <c r="AE167" s="98"/>
      <c r="AF167" s="6"/>
      <c r="AG167" s="6"/>
      <c r="AH167" s="6"/>
      <c r="AI167" s="6"/>
      <c r="AJ167" s="6"/>
      <c r="AK167" s="6"/>
      <c r="AL167" s="6"/>
      <c r="AM167" s="6"/>
      <c r="AN167" s="6"/>
      <c r="AO167" s="6"/>
    </row>
    <row r="168" spans="1:41" s="192" customFormat="1" ht="18" customHeight="1" x14ac:dyDescent="0.25">
      <c r="A168" s="16"/>
      <c r="B168" s="18"/>
      <c r="C168" s="335" t="s">
        <v>549</v>
      </c>
      <c r="D168" s="191"/>
      <c r="E168" s="523"/>
      <c r="F168" s="524"/>
      <c r="G168" s="524"/>
      <c r="H168" s="524"/>
      <c r="I168" s="524"/>
      <c r="J168" s="524"/>
      <c r="K168" s="524"/>
      <c r="L168" s="525"/>
      <c r="M168" s="19"/>
      <c r="N168" s="107"/>
      <c r="O168" s="32"/>
      <c r="P168" s="32"/>
      <c r="Q168" s="32"/>
      <c r="R168" s="32"/>
      <c r="S168" s="32"/>
      <c r="U168" s="6"/>
      <c r="V168" s="6"/>
      <c r="W168" s="6"/>
      <c r="X168" s="6"/>
      <c r="Y168" s="6"/>
      <c r="Z168" s="6"/>
      <c r="AD168" s="98"/>
      <c r="AE168" s="98"/>
      <c r="AF168" s="6"/>
      <c r="AG168" s="6"/>
      <c r="AH168" s="6"/>
      <c r="AI168" s="6"/>
      <c r="AJ168" s="6"/>
      <c r="AK168" s="6"/>
      <c r="AL168" s="6"/>
      <c r="AM168" s="6"/>
      <c r="AN168" s="6"/>
      <c r="AO168" s="6"/>
    </row>
    <row r="169" spans="1:41" s="192" customFormat="1" ht="18" customHeight="1" x14ac:dyDescent="0.25">
      <c r="A169" s="16"/>
      <c r="B169" s="18"/>
      <c r="C169" s="352" t="s">
        <v>423</v>
      </c>
      <c r="D169" s="191"/>
      <c r="E169" s="523"/>
      <c r="F169" s="524"/>
      <c r="G169" s="524"/>
      <c r="H169" s="524"/>
      <c r="I169" s="524"/>
      <c r="J169" s="524"/>
      <c r="K169" s="524"/>
      <c r="L169" s="525"/>
      <c r="M169" s="19"/>
      <c r="N169" s="107"/>
      <c r="O169" s="32"/>
      <c r="P169" s="32"/>
      <c r="Q169" s="32"/>
      <c r="R169" s="32"/>
      <c r="S169" s="32"/>
      <c r="U169" s="6"/>
      <c r="V169" s="6"/>
      <c r="W169" s="6"/>
      <c r="X169" s="6"/>
      <c r="Y169" s="6"/>
      <c r="Z169" s="6"/>
      <c r="AD169" s="98"/>
      <c r="AE169" s="98"/>
      <c r="AF169" s="6"/>
      <c r="AG169" s="6"/>
      <c r="AH169" s="6"/>
      <c r="AI169" s="6"/>
      <c r="AJ169" s="6"/>
      <c r="AK169" s="6"/>
      <c r="AL169" s="6"/>
      <c r="AM169" s="6"/>
      <c r="AN169" s="6"/>
      <c r="AO169" s="6"/>
    </row>
    <row r="170" spans="1:41" s="192" customFormat="1" ht="18" customHeight="1" x14ac:dyDescent="0.25">
      <c r="A170" s="16"/>
      <c r="B170" s="18"/>
      <c r="C170" s="335" t="s">
        <v>376</v>
      </c>
      <c r="D170" s="191"/>
      <c r="E170" s="523"/>
      <c r="F170" s="524"/>
      <c r="G170" s="524"/>
      <c r="H170" s="524"/>
      <c r="I170" s="524"/>
      <c r="J170" s="524"/>
      <c r="K170" s="524"/>
      <c r="L170" s="525"/>
      <c r="M170" s="19"/>
      <c r="N170" s="107"/>
      <c r="O170" s="32"/>
      <c r="P170" s="32"/>
      <c r="Q170" s="32"/>
      <c r="R170" s="32"/>
      <c r="S170" s="32"/>
      <c r="U170" s="6"/>
      <c r="V170" s="6"/>
      <c r="W170" s="6"/>
      <c r="X170" s="6"/>
      <c r="Y170" s="6"/>
      <c r="Z170" s="6"/>
      <c r="AD170" s="98"/>
      <c r="AE170" s="98"/>
      <c r="AF170" s="6"/>
      <c r="AG170" s="6"/>
      <c r="AH170" s="6"/>
      <c r="AI170" s="6"/>
      <c r="AJ170" s="6"/>
      <c r="AK170" s="6"/>
      <c r="AL170" s="6"/>
      <c r="AM170" s="6"/>
      <c r="AN170" s="6"/>
      <c r="AO170" s="6"/>
    </row>
    <row r="171" spans="1:41" s="192" customFormat="1" ht="18" customHeight="1" x14ac:dyDescent="0.25">
      <c r="A171" s="21"/>
      <c r="B171" s="22"/>
      <c r="C171" s="22"/>
      <c r="D171" s="22"/>
      <c r="E171" s="22"/>
      <c r="F171" s="22"/>
      <c r="G171" s="22"/>
      <c r="H171" s="22"/>
      <c r="I171" s="22"/>
      <c r="J171" s="22"/>
      <c r="K171" s="22"/>
      <c r="L171" s="22"/>
      <c r="M171" s="23"/>
      <c r="N171" s="107"/>
      <c r="O171" s="32"/>
      <c r="P171" s="32"/>
      <c r="Q171" s="32"/>
      <c r="R171" s="32"/>
      <c r="S171" s="32"/>
      <c r="U171" s="6"/>
      <c r="V171" s="6"/>
      <c r="W171" s="6"/>
      <c r="X171" s="6"/>
      <c r="Y171" s="6"/>
      <c r="Z171" s="6"/>
      <c r="AD171" s="98"/>
      <c r="AE171" s="98"/>
      <c r="AF171" s="6"/>
      <c r="AG171" s="6"/>
      <c r="AH171" s="6"/>
      <c r="AI171" s="6"/>
      <c r="AJ171" s="6"/>
      <c r="AK171" s="6"/>
      <c r="AL171" s="6"/>
      <c r="AM171" s="6"/>
      <c r="AN171" s="6"/>
      <c r="AO171" s="6"/>
    </row>
    <row r="172" spans="1:41" s="192" customFormat="1" ht="18" customHeight="1" x14ac:dyDescent="0.25">
      <c r="A172" s="6"/>
      <c r="B172" s="6"/>
      <c r="C172" s="6"/>
      <c r="D172" s="6"/>
      <c r="E172" s="6"/>
      <c r="F172" s="6"/>
      <c r="G172" s="6"/>
      <c r="H172" s="6"/>
      <c r="I172" s="6"/>
      <c r="J172" s="6"/>
      <c r="K172" s="6"/>
      <c r="L172" s="6"/>
      <c r="N172" s="143"/>
      <c r="O172" s="32"/>
      <c r="P172" s="32"/>
      <c r="Q172" s="32"/>
      <c r="R172" s="32"/>
      <c r="S172" s="32"/>
      <c r="U172" s="6"/>
      <c r="V172" s="6"/>
      <c r="W172" s="6"/>
      <c r="X172" s="6"/>
      <c r="Y172" s="6"/>
      <c r="Z172" s="6"/>
      <c r="AD172" s="100"/>
      <c r="AE172" s="100"/>
      <c r="AF172" s="6"/>
      <c r="AG172" s="6"/>
      <c r="AH172" s="6"/>
      <c r="AI172" s="6"/>
      <c r="AJ172" s="6"/>
      <c r="AK172" s="6"/>
      <c r="AL172" s="6"/>
      <c r="AM172" s="6"/>
      <c r="AN172" s="6"/>
      <c r="AO172" s="6"/>
    </row>
    <row r="173" spans="1:41" s="192" customFormat="1" ht="9.9499999999999993" customHeight="1" x14ac:dyDescent="0.25">
      <c r="A173" s="13"/>
      <c r="B173" s="14"/>
      <c r="C173" s="14"/>
      <c r="D173" s="14"/>
      <c r="E173" s="14"/>
      <c r="F173" s="14"/>
      <c r="G173" s="14"/>
      <c r="H173" s="14"/>
      <c r="I173" s="14"/>
      <c r="J173" s="14"/>
      <c r="K173" s="14"/>
      <c r="L173" s="14"/>
      <c r="M173" s="15"/>
      <c r="N173" s="107"/>
      <c r="O173" s="32"/>
      <c r="P173" s="32"/>
      <c r="Q173" s="32"/>
      <c r="R173" s="32"/>
      <c r="S173" s="32"/>
      <c r="U173" s="6"/>
      <c r="V173" s="6"/>
      <c r="W173" s="6"/>
      <c r="X173" s="6"/>
      <c r="Y173" s="6"/>
      <c r="Z173" s="6"/>
      <c r="AA173" s="6"/>
      <c r="AB173" s="6"/>
      <c r="AC173" s="6"/>
      <c r="AD173" s="6"/>
      <c r="AE173" s="6"/>
      <c r="AF173" s="6"/>
      <c r="AG173" s="6"/>
      <c r="AH173" s="6"/>
      <c r="AI173" s="6"/>
      <c r="AJ173" s="6"/>
      <c r="AK173" s="6"/>
      <c r="AL173" s="6"/>
      <c r="AM173" s="6"/>
      <c r="AN173" s="6"/>
      <c r="AO173" s="6"/>
    </row>
    <row r="174" spans="1:41" s="192" customFormat="1" ht="18" customHeight="1" x14ac:dyDescent="0.25">
      <c r="A174" s="16"/>
      <c r="B174" s="18"/>
      <c r="C174" s="350" t="s">
        <v>550</v>
      </c>
      <c r="D174" s="17"/>
      <c r="E174" s="510"/>
      <c r="F174" s="510"/>
      <c r="G174" s="510"/>
      <c r="H174" s="510"/>
      <c r="I174" s="510"/>
      <c r="J174" s="510"/>
      <c r="K174" s="510"/>
      <c r="L174" s="510"/>
      <c r="M174" s="19"/>
      <c r="N174" s="107"/>
      <c r="O174" s="173"/>
      <c r="P174" s="173"/>
      <c r="Q174" s="173"/>
      <c r="R174" s="173"/>
      <c r="S174" s="32"/>
      <c r="U174" s="6"/>
      <c r="V174" s="6"/>
      <c r="W174" s="6"/>
      <c r="X174" s="6"/>
      <c r="Y174" s="6"/>
      <c r="Z174" s="6"/>
      <c r="AA174" s="6"/>
      <c r="AB174" s="6"/>
      <c r="AC174" s="6"/>
      <c r="AD174" s="6"/>
      <c r="AE174" s="6"/>
      <c r="AF174" s="6"/>
      <c r="AG174" s="6"/>
      <c r="AH174" s="6"/>
      <c r="AI174" s="6"/>
      <c r="AJ174" s="6"/>
      <c r="AK174" s="6"/>
      <c r="AL174" s="6"/>
      <c r="AM174" s="6"/>
      <c r="AN174" s="6"/>
      <c r="AO174" s="6"/>
    </row>
    <row r="175" spans="1:41" s="192" customFormat="1" ht="18" customHeight="1" x14ac:dyDescent="0.25">
      <c r="A175" s="16"/>
      <c r="B175" s="18"/>
      <c r="C175" s="335" t="s">
        <v>536</v>
      </c>
      <c r="D175" s="191"/>
      <c r="E175" s="537"/>
      <c r="F175" s="537"/>
      <c r="G175" s="537"/>
      <c r="H175" s="537"/>
      <c r="I175" s="537"/>
      <c r="J175" s="537"/>
      <c r="K175" s="537"/>
      <c r="L175" s="537"/>
      <c r="M175" s="19"/>
      <c r="N175" s="107"/>
      <c r="O175" s="32"/>
      <c r="P175" s="32"/>
      <c r="Q175" s="32"/>
      <c r="R175" s="32"/>
      <c r="S175" s="32"/>
      <c r="U175" s="6"/>
      <c r="V175" s="6"/>
      <c r="W175" s="6"/>
      <c r="X175" s="6"/>
      <c r="Y175" s="6"/>
      <c r="Z175" s="6"/>
      <c r="AA175" s="6"/>
      <c r="AB175" s="6"/>
      <c r="AC175" s="6"/>
      <c r="AD175" s="6"/>
      <c r="AE175" s="6"/>
      <c r="AF175" s="6"/>
      <c r="AG175" s="6"/>
      <c r="AH175" s="6"/>
      <c r="AI175" s="6"/>
      <c r="AJ175" s="6"/>
      <c r="AK175" s="6"/>
      <c r="AL175" s="6"/>
      <c r="AM175" s="6"/>
      <c r="AN175" s="6"/>
      <c r="AO175" s="6"/>
    </row>
    <row r="176" spans="1:41" s="192" customFormat="1" ht="18" customHeight="1" x14ac:dyDescent="0.25">
      <c r="A176" s="16"/>
      <c r="B176" s="18"/>
      <c r="C176" s="335" t="s">
        <v>537</v>
      </c>
      <c r="D176" s="191"/>
      <c r="E176" s="537"/>
      <c r="F176" s="537"/>
      <c r="G176" s="537"/>
      <c r="H176" s="537"/>
      <c r="I176" s="537"/>
      <c r="J176" s="537"/>
      <c r="K176" s="537"/>
      <c r="L176" s="537"/>
      <c r="M176" s="19"/>
      <c r="N176" s="107"/>
      <c r="O176" s="32"/>
      <c r="P176" s="32"/>
      <c r="Q176" s="32"/>
      <c r="R176" s="32"/>
      <c r="S176" s="32"/>
      <c r="U176" s="6"/>
      <c r="V176" s="6"/>
      <c r="W176" s="6"/>
      <c r="X176" s="6"/>
      <c r="Y176" s="6"/>
      <c r="Z176" s="6"/>
      <c r="AA176" s="6"/>
      <c r="AB176" s="6"/>
      <c r="AC176" s="6"/>
      <c r="AD176" s="6"/>
      <c r="AE176" s="6"/>
      <c r="AF176" s="6"/>
      <c r="AG176" s="6"/>
      <c r="AH176" s="6"/>
      <c r="AI176" s="6"/>
      <c r="AJ176" s="6"/>
      <c r="AK176" s="6"/>
      <c r="AL176" s="6"/>
      <c r="AM176" s="6"/>
      <c r="AN176" s="6"/>
      <c r="AO176" s="6"/>
    </row>
    <row r="177" spans="1:45" s="192" customFormat="1" ht="60" customHeight="1" x14ac:dyDescent="0.25">
      <c r="A177" s="16"/>
      <c r="B177" s="18"/>
      <c r="C177" s="335" t="s">
        <v>538</v>
      </c>
      <c r="D177" s="191"/>
      <c r="E177" s="537"/>
      <c r="F177" s="537"/>
      <c r="G177" s="537"/>
      <c r="H177" s="537"/>
      <c r="I177" s="537"/>
      <c r="J177" s="537"/>
      <c r="K177" s="537"/>
      <c r="L177" s="537"/>
      <c r="M177" s="19"/>
      <c r="N177" s="107"/>
      <c r="O177" s="32"/>
      <c r="P177" s="32"/>
      <c r="Q177" s="32"/>
      <c r="R177" s="32"/>
      <c r="S177" s="32"/>
      <c r="U177" s="6"/>
      <c r="V177" s="6"/>
      <c r="W177" s="6"/>
      <c r="X177" s="6"/>
      <c r="Y177" s="6"/>
      <c r="Z177" s="6"/>
      <c r="AA177" s="6"/>
      <c r="AB177" s="6"/>
      <c r="AC177" s="6"/>
      <c r="AD177" s="6"/>
      <c r="AE177" s="6"/>
      <c r="AF177" s="6"/>
      <c r="AG177" s="6"/>
      <c r="AH177" s="6"/>
      <c r="AI177" s="6"/>
      <c r="AJ177" s="6"/>
      <c r="AK177" s="6"/>
      <c r="AL177" s="6"/>
      <c r="AM177" s="6"/>
      <c r="AN177" s="6"/>
      <c r="AO177" s="6"/>
    </row>
    <row r="178" spans="1:45" s="192" customFormat="1" ht="9.9499999999999993" customHeight="1" x14ac:dyDescent="0.25">
      <c r="A178" s="16"/>
      <c r="B178" s="18"/>
      <c r="C178" s="335"/>
      <c r="D178" s="191"/>
      <c r="E178" s="191"/>
      <c r="F178" s="191"/>
      <c r="G178" s="188"/>
      <c r="H178" s="188"/>
      <c r="I178" s="188"/>
      <c r="J178" s="188"/>
      <c r="K178" s="188"/>
      <c r="L178" s="188"/>
      <c r="M178" s="19"/>
      <c r="N178" s="107"/>
      <c r="O178" s="32"/>
      <c r="P178" s="32"/>
      <c r="Q178" s="32"/>
      <c r="R178" s="32"/>
      <c r="S178" s="32"/>
      <c r="U178" s="6"/>
      <c r="V178" s="6"/>
      <c r="W178" s="6"/>
      <c r="X178" s="6"/>
      <c r="Y178" s="6"/>
      <c r="Z178" s="6"/>
      <c r="AA178" s="6"/>
      <c r="AB178" s="6"/>
      <c r="AC178" s="6"/>
      <c r="AD178" s="6"/>
      <c r="AE178" s="6"/>
      <c r="AF178" s="6"/>
      <c r="AG178" s="6"/>
      <c r="AH178" s="6"/>
      <c r="AI178" s="6"/>
      <c r="AJ178" s="6"/>
      <c r="AK178" s="6"/>
      <c r="AL178" s="6"/>
      <c r="AM178" s="6"/>
      <c r="AN178" s="6"/>
      <c r="AO178" s="6"/>
    </row>
    <row r="179" spans="1:45" s="192" customFormat="1" ht="18" customHeight="1" x14ac:dyDescent="0.25">
      <c r="A179" s="16"/>
      <c r="B179" s="18"/>
      <c r="C179" s="341" t="s">
        <v>539</v>
      </c>
      <c r="D179" s="17"/>
      <c r="E179" s="17"/>
      <c r="F179" s="17"/>
      <c r="G179" s="197"/>
      <c r="H179" s="498" t="s">
        <v>443</v>
      </c>
      <c r="I179" s="498"/>
      <c r="J179" s="498"/>
      <c r="K179" s="343"/>
      <c r="L179" s="351" t="s">
        <v>413</v>
      </c>
      <c r="M179" s="19"/>
      <c r="N179" s="107"/>
      <c r="O179" s="32"/>
      <c r="P179" s="32"/>
      <c r="Q179" s="32"/>
      <c r="R179" s="32"/>
      <c r="S179" s="32"/>
      <c r="U179" s="6"/>
      <c r="V179" s="6"/>
      <c r="W179" s="6"/>
      <c r="X179" s="6"/>
      <c r="Y179" s="6"/>
      <c r="Z179" s="6"/>
      <c r="AD179" s="98"/>
      <c r="AE179" s="98"/>
      <c r="AF179" s="6"/>
      <c r="AG179" s="6"/>
      <c r="AH179" s="6"/>
      <c r="AI179" s="6"/>
      <c r="AJ179" s="6"/>
      <c r="AK179" s="6"/>
      <c r="AL179" s="6"/>
      <c r="AM179" s="6"/>
      <c r="AN179" s="6"/>
      <c r="AO179" s="6"/>
    </row>
    <row r="180" spans="1:45" s="192" customFormat="1" ht="18" customHeight="1" x14ac:dyDescent="0.25">
      <c r="A180" s="16"/>
      <c r="B180" s="18"/>
      <c r="C180" s="335" t="s">
        <v>540</v>
      </c>
      <c r="D180" s="193"/>
      <c r="E180" s="193"/>
      <c r="F180" s="193"/>
      <c r="G180" s="194" t="s">
        <v>483</v>
      </c>
      <c r="H180" s="152"/>
      <c r="I180" s="218" t="s">
        <v>482</v>
      </c>
      <c r="J180" s="152"/>
      <c r="K180" s="26"/>
      <c r="L180" s="190">
        <f>ROUND(((J180-H180)/30.4),0)</f>
        <v>0</v>
      </c>
      <c r="M180" s="19"/>
      <c r="N180" s="107"/>
      <c r="O180" s="32"/>
      <c r="P180" s="32"/>
      <c r="Q180" s="32"/>
      <c r="R180" s="156"/>
      <c r="S180" s="156"/>
      <c r="T180" s="157"/>
      <c r="U180" s="157"/>
      <c r="V180" s="157"/>
      <c r="W180" s="157"/>
      <c r="X180" s="157"/>
      <c r="Y180" s="157"/>
      <c r="Z180" s="157"/>
      <c r="AA180" s="157"/>
      <c r="AB180" s="157"/>
      <c r="AC180" s="157"/>
      <c r="AD180" s="158"/>
      <c r="AE180" s="158"/>
      <c r="AF180" s="157"/>
      <c r="AG180" s="157"/>
      <c r="AH180" s="157"/>
      <c r="AI180" s="157"/>
      <c r="AJ180" s="157"/>
      <c r="AK180" s="157"/>
      <c r="AL180" s="157"/>
      <c r="AM180" s="157"/>
      <c r="AN180" s="6"/>
      <c r="AO180" s="6"/>
    </row>
    <row r="181" spans="1:45" s="192" customFormat="1" ht="9.9499999999999993" customHeight="1" x14ac:dyDescent="0.25">
      <c r="A181" s="16"/>
      <c r="B181" s="18"/>
      <c r="C181" s="335"/>
      <c r="D181" s="193"/>
      <c r="E181" s="193"/>
      <c r="F181" s="193"/>
      <c r="G181" s="217"/>
      <c r="H181" s="201"/>
      <c r="I181" s="217"/>
      <c r="J181" s="188"/>
      <c r="K181" s="26"/>
      <c r="L181" s="26"/>
      <c r="M181" s="19"/>
      <c r="N181" s="107"/>
      <c r="O181" s="32"/>
      <c r="P181" s="32"/>
      <c r="Q181" s="32"/>
      <c r="R181" s="156"/>
      <c r="S181" s="156"/>
      <c r="T181" s="157"/>
      <c r="U181" s="157"/>
      <c r="V181" s="157"/>
      <c r="W181" s="157"/>
      <c r="X181" s="157"/>
      <c r="Y181" s="157"/>
      <c r="Z181" s="157"/>
      <c r="AA181" s="157"/>
      <c r="AB181" s="157"/>
      <c r="AC181" s="157"/>
      <c r="AD181" s="158"/>
      <c r="AE181" s="158"/>
      <c r="AF181" s="157"/>
      <c r="AG181" s="157"/>
      <c r="AH181" s="157"/>
      <c r="AI181" s="157"/>
      <c r="AJ181" s="157"/>
      <c r="AK181" s="157"/>
      <c r="AL181" s="157"/>
      <c r="AM181" s="157"/>
      <c r="AN181" s="6"/>
      <c r="AO181" s="6"/>
    </row>
    <row r="182" spans="1:45" s="192" customFormat="1" ht="18" customHeight="1" x14ac:dyDescent="0.25">
      <c r="A182" s="16"/>
      <c r="B182" s="18"/>
      <c r="C182" s="335"/>
      <c r="D182" s="193"/>
      <c r="E182" s="193"/>
      <c r="F182" s="193"/>
      <c r="G182" s="551" t="s">
        <v>503</v>
      </c>
      <c r="H182" s="552"/>
      <c r="I182" s="551" t="s">
        <v>523</v>
      </c>
      <c r="J182" s="552"/>
      <c r="K182" s="553" t="s">
        <v>506</v>
      </c>
      <c r="L182" s="552"/>
      <c r="M182" s="19"/>
      <c r="N182" s="107"/>
      <c r="O182" s="32"/>
      <c r="P182" s="32"/>
      <c r="Q182" s="32"/>
      <c r="R182" s="156"/>
      <c r="S182" s="156"/>
      <c r="T182" s="157"/>
      <c r="U182" s="157"/>
      <c r="V182" s="157"/>
      <c r="W182" s="157"/>
      <c r="X182" s="157"/>
      <c r="Y182" s="157"/>
      <c r="Z182" s="157"/>
      <c r="AA182" s="157"/>
      <c r="AB182" s="157"/>
      <c r="AC182" s="157"/>
      <c r="AD182" s="158"/>
      <c r="AE182" s="158"/>
      <c r="AF182" s="157"/>
      <c r="AG182" s="157"/>
      <c r="AH182" s="157"/>
      <c r="AI182" s="157"/>
      <c r="AJ182" s="157"/>
      <c r="AK182" s="157"/>
      <c r="AL182" s="157"/>
      <c r="AM182" s="157"/>
      <c r="AN182" s="6"/>
      <c r="AO182" s="6"/>
    </row>
    <row r="183" spans="1:45" s="192" customFormat="1" ht="18" customHeight="1" x14ac:dyDescent="0.25">
      <c r="A183" s="16"/>
      <c r="B183" s="18"/>
      <c r="C183" s="335"/>
      <c r="D183" s="193"/>
      <c r="E183" s="193"/>
      <c r="F183" s="193"/>
      <c r="G183" s="353" t="s">
        <v>507</v>
      </c>
      <c r="H183" s="353" t="s">
        <v>508</v>
      </c>
      <c r="I183" s="353" t="s">
        <v>509</v>
      </c>
      <c r="J183" s="375" t="s">
        <v>1564</v>
      </c>
      <c r="K183" s="353" t="s">
        <v>509</v>
      </c>
      <c r="L183" s="375" t="s">
        <v>1564</v>
      </c>
      <c r="M183" s="19"/>
      <c r="N183" s="107"/>
      <c r="O183" s="32"/>
      <c r="P183" s="32"/>
      <c r="Q183" s="32"/>
      <c r="R183" s="156"/>
      <c r="S183" s="156"/>
      <c r="T183" s="157"/>
      <c r="U183" s="157"/>
      <c r="V183" s="157"/>
      <c r="W183" s="157"/>
      <c r="X183" s="157"/>
      <c r="Y183" s="157"/>
      <c r="Z183" s="157"/>
      <c r="AA183" s="157"/>
      <c r="AB183" s="157"/>
      <c r="AC183" s="157"/>
      <c r="AD183" s="158"/>
      <c r="AE183" s="158"/>
      <c r="AF183" s="157"/>
      <c r="AG183" s="157"/>
      <c r="AH183" s="157"/>
      <c r="AI183" s="157"/>
      <c r="AJ183" s="157"/>
      <c r="AK183" s="157"/>
      <c r="AL183" s="157"/>
      <c r="AM183" s="157"/>
      <c r="AN183" s="6"/>
      <c r="AO183" s="6"/>
    </row>
    <row r="184" spans="1:45" s="192" customFormat="1" ht="18" customHeight="1" x14ac:dyDescent="0.25">
      <c r="A184" s="16"/>
      <c r="B184" s="18"/>
      <c r="C184" s="335" t="s">
        <v>541</v>
      </c>
      <c r="D184" s="193"/>
      <c r="E184" s="193"/>
      <c r="F184" s="193"/>
      <c r="G184" s="29"/>
      <c r="H184" s="29"/>
      <c r="I184" s="190">
        <f>I244</f>
        <v>0</v>
      </c>
      <c r="J184" s="190">
        <f>J244</f>
        <v>0</v>
      </c>
      <c r="K184" s="190">
        <f>K244</f>
        <v>0</v>
      </c>
      <c r="L184" s="190">
        <f>L244</f>
        <v>0</v>
      </c>
      <c r="M184" s="19"/>
      <c r="N184" s="107"/>
      <c r="O184" s="494" t="s">
        <v>274</v>
      </c>
      <c r="P184" s="496"/>
      <c r="Q184" s="494" t="s">
        <v>275</v>
      </c>
      <c r="R184" s="496"/>
      <c r="S184" s="494" t="s">
        <v>11</v>
      </c>
      <c r="T184" s="496"/>
      <c r="U184" s="424" t="s">
        <v>288</v>
      </c>
      <c r="V184" s="424"/>
      <c r="W184" s="157"/>
      <c r="X184" s="157"/>
      <c r="Y184" s="157"/>
      <c r="Z184" s="157"/>
      <c r="AA184" s="157"/>
      <c r="AB184" s="157"/>
      <c r="AC184" s="157"/>
      <c r="AD184" s="158"/>
      <c r="AE184" s="158"/>
      <c r="AF184" s="157"/>
      <c r="AG184" s="157"/>
      <c r="AH184" s="157"/>
      <c r="AI184" s="157"/>
      <c r="AJ184" s="157"/>
      <c r="AK184" s="157"/>
      <c r="AL184" s="157"/>
      <c r="AM184" s="157"/>
      <c r="AN184" s="6"/>
      <c r="AO184" s="6"/>
    </row>
    <row r="185" spans="1:45" s="192" customFormat="1" ht="18" customHeight="1" x14ac:dyDescent="0.25">
      <c r="A185" s="16"/>
      <c r="B185" s="18"/>
      <c r="C185" s="335" t="s">
        <v>512</v>
      </c>
      <c r="D185" s="193"/>
      <c r="E185" s="193"/>
      <c r="F185" s="193"/>
      <c r="G185" s="217"/>
      <c r="H185" s="49"/>
      <c r="I185" s="217"/>
      <c r="J185" s="49"/>
      <c r="K185" s="300">
        <f>IF(U185=0,0,(K184/S185)*12)</f>
        <v>0</v>
      </c>
      <c r="L185" s="300">
        <f>IF(U185=0,0,(L184/S185)*12)</f>
        <v>0</v>
      </c>
      <c r="M185" s="19"/>
      <c r="N185" s="107"/>
      <c r="O185" s="554">
        <f>MIN(G213:G243)</f>
        <v>0</v>
      </c>
      <c r="P185" s="555"/>
      <c r="Q185" s="554">
        <f>MAX(H213:H243)</f>
        <v>0</v>
      </c>
      <c r="R185" s="555"/>
      <c r="S185" s="511">
        <f>DATEDIF(O185,Q185,"m")+1</f>
        <v>1</v>
      </c>
      <c r="T185" s="513"/>
      <c r="U185" s="424">
        <f>COUNTA(G213:G243)</f>
        <v>0</v>
      </c>
      <c r="V185" s="424"/>
      <c r="W185" s="157"/>
      <c r="X185" s="157"/>
      <c r="Y185" s="157"/>
      <c r="Z185" s="157"/>
      <c r="AA185" s="157"/>
      <c r="AB185" s="157"/>
      <c r="AC185" s="157"/>
      <c r="AD185" s="158"/>
      <c r="AE185" s="158"/>
      <c r="AF185" s="157"/>
      <c r="AG185" s="157"/>
      <c r="AH185" s="157"/>
      <c r="AI185" s="157"/>
      <c r="AJ185" s="157"/>
      <c r="AK185" s="157"/>
      <c r="AL185" s="157"/>
      <c r="AM185" s="157"/>
      <c r="AN185" s="6"/>
      <c r="AO185" s="6"/>
    </row>
    <row r="186" spans="1:45" s="192" customFormat="1" ht="9.9499999999999993" customHeight="1" x14ac:dyDescent="0.25">
      <c r="A186" s="16"/>
      <c r="B186" s="18"/>
      <c r="C186" s="344"/>
      <c r="D186" s="193"/>
      <c r="E186" s="193"/>
      <c r="F186" s="193"/>
      <c r="G186" s="193"/>
      <c r="H186" s="193"/>
      <c r="I186" s="193"/>
      <c r="J186" s="193"/>
      <c r="K186" s="193"/>
      <c r="L186" s="193"/>
      <c r="M186" s="19"/>
      <c r="N186" s="107"/>
      <c r="O186" s="32"/>
      <c r="P186" s="32"/>
      <c r="Q186" s="32"/>
      <c r="R186" s="32"/>
      <c r="S186" s="32"/>
      <c r="U186" s="6"/>
      <c r="V186" s="6"/>
      <c r="W186" s="6"/>
      <c r="X186" s="6"/>
      <c r="Y186" s="6"/>
      <c r="Z186" s="6"/>
      <c r="AD186" s="98"/>
      <c r="AE186" s="98"/>
      <c r="AF186" s="6"/>
      <c r="AG186" s="6"/>
      <c r="AH186" s="6"/>
      <c r="AI186" s="6"/>
      <c r="AJ186" s="6"/>
      <c r="AK186" s="6"/>
      <c r="AL186" s="6"/>
      <c r="AM186" s="6"/>
      <c r="AN186" s="6"/>
      <c r="AO186" s="6"/>
    </row>
    <row r="187" spans="1:45" s="192" customFormat="1" ht="18" customHeight="1" x14ac:dyDescent="0.25">
      <c r="A187" s="16"/>
      <c r="B187" s="18"/>
      <c r="C187" s="335" t="s">
        <v>513</v>
      </c>
      <c r="D187" s="193"/>
      <c r="E187" s="193"/>
      <c r="F187" s="193"/>
      <c r="G187" s="193"/>
      <c r="H187" s="193"/>
      <c r="I187" s="193"/>
      <c r="J187" s="193"/>
      <c r="K187" s="193"/>
      <c r="L187" s="190">
        <f>SUMPRODUCT((E214:E243&lt;&gt;"")/COUNTIF(E214:E243,E214:E243&amp;""))</f>
        <v>0</v>
      </c>
      <c r="M187" s="19"/>
      <c r="N187" s="107"/>
      <c r="O187" s="32"/>
      <c r="P187" s="32"/>
      <c r="Q187" s="32"/>
      <c r="R187" s="32"/>
      <c r="S187" s="32"/>
      <c r="U187" s="6"/>
      <c r="V187" s="6"/>
      <c r="W187" s="6"/>
      <c r="X187" s="6"/>
      <c r="Y187" s="6"/>
      <c r="Z187" s="6"/>
      <c r="AD187" s="98"/>
      <c r="AE187" s="98"/>
      <c r="AF187" s="6"/>
      <c r="AG187" s="6"/>
      <c r="AH187" s="6"/>
      <c r="AI187" s="6"/>
      <c r="AJ187" s="6"/>
      <c r="AK187" s="6"/>
      <c r="AL187" s="6"/>
      <c r="AM187" s="6"/>
      <c r="AN187" s="6"/>
      <c r="AO187" s="6"/>
    </row>
    <row r="188" spans="1:45" s="192" customFormat="1" ht="18" customHeight="1" x14ac:dyDescent="0.25">
      <c r="A188" s="16"/>
      <c r="B188" s="18"/>
      <c r="C188" s="335" t="s">
        <v>542</v>
      </c>
      <c r="D188" s="191"/>
      <c r="E188" s="191"/>
      <c r="F188" s="191"/>
      <c r="G188" s="227"/>
      <c r="H188" s="528" t="s">
        <v>516</v>
      </c>
      <c r="I188" s="526"/>
      <c r="J188" s="526"/>
      <c r="K188" s="527"/>
      <c r="L188" s="190">
        <f>F244</f>
        <v>0</v>
      </c>
      <c r="M188" s="19"/>
      <c r="N188" s="107"/>
      <c r="O188" s="494" t="s">
        <v>78</v>
      </c>
      <c r="P188" s="495"/>
      <c r="Q188" s="495"/>
      <c r="R188" s="496"/>
      <c r="S188" s="494" t="s">
        <v>85</v>
      </c>
      <c r="T188" s="495"/>
      <c r="U188" s="495"/>
      <c r="V188" s="496"/>
      <c r="W188" s="494" t="s">
        <v>79</v>
      </c>
      <c r="X188" s="495"/>
      <c r="Y188" s="495"/>
      <c r="Z188" s="496"/>
      <c r="AA188" s="494" t="s">
        <v>80</v>
      </c>
      <c r="AB188" s="495"/>
      <c r="AC188" s="495"/>
      <c r="AD188" s="496"/>
      <c r="AE188" s="424" t="s">
        <v>77</v>
      </c>
      <c r="AF188" s="424"/>
      <c r="AG188" s="424"/>
      <c r="AH188" s="424"/>
      <c r="AI188" s="494" t="s">
        <v>81</v>
      </c>
      <c r="AJ188" s="495"/>
      <c r="AK188" s="495"/>
      <c r="AL188" s="496"/>
      <c r="AM188" s="165"/>
      <c r="AN188" s="424" t="s">
        <v>60</v>
      </c>
      <c r="AO188" s="424"/>
      <c r="AQ188" s="518" t="s">
        <v>280</v>
      </c>
      <c r="AR188" s="294"/>
      <c r="AS188" s="518" t="s">
        <v>281</v>
      </c>
    </row>
    <row r="189" spans="1:45" s="192" customFormat="1" ht="18" customHeight="1" x14ac:dyDescent="0.25">
      <c r="A189" s="16"/>
      <c r="B189" s="18"/>
      <c r="C189" s="446" t="s">
        <v>1572</v>
      </c>
      <c r="D189" s="446"/>
      <c r="E189" s="446"/>
      <c r="F189" s="446"/>
      <c r="G189" s="191"/>
      <c r="H189" s="191"/>
      <c r="I189" s="191"/>
      <c r="J189" s="191"/>
      <c r="K189" s="191"/>
      <c r="L189" s="29"/>
      <c r="M189" s="19"/>
      <c r="N189" s="107"/>
      <c r="O189" s="488" t="s">
        <v>8</v>
      </c>
      <c r="P189" s="488"/>
      <c r="Q189" s="488" t="s">
        <v>7</v>
      </c>
      <c r="R189" s="488"/>
      <c r="S189" s="424" t="s">
        <v>8</v>
      </c>
      <c r="T189" s="424"/>
      <c r="U189" s="424" t="s">
        <v>7</v>
      </c>
      <c r="V189" s="424"/>
      <c r="W189" s="424" t="s">
        <v>8</v>
      </c>
      <c r="X189" s="424"/>
      <c r="Y189" s="424" t="s">
        <v>7</v>
      </c>
      <c r="Z189" s="424"/>
      <c r="AA189" s="424" t="s">
        <v>8</v>
      </c>
      <c r="AB189" s="424"/>
      <c r="AC189" s="549" t="s">
        <v>7</v>
      </c>
      <c r="AD189" s="550"/>
      <c r="AE189" s="424" t="s">
        <v>8</v>
      </c>
      <c r="AF189" s="424"/>
      <c r="AG189" s="424" t="s">
        <v>7</v>
      </c>
      <c r="AH189" s="424"/>
      <c r="AI189" s="424" t="s">
        <v>8</v>
      </c>
      <c r="AJ189" s="424"/>
      <c r="AK189" s="424" t="s">
        <v>7</v>
      </c>
      <c r="AL189" s="424"/>
      <c r="AM189" s="165"/>
      <c r="AN189" s="199" t="s">
        <v>8</v>
      </c>
      <c r="AO189" s="199" t="s">
        <v>7</v>
      </c>
      <c r="AQ189" s="519"/>
      <c r="AR189" s="294"/>
      <c r="AS189" s="519"/>
    </row>
    <row r="190" spans="1:45" s="192" customFormat="1" ht="9.9499999999999993" customHeight="1" x14ac:dyDescent="0.25">
      <c r="A190" s="16"/>
      <c r="B190" s="18"/>
      <c r="C190" s="18"/>
      <c r="D190" s="18"/>
      <c r="E190" s="18"/>
      <c r="F190" s="18"/>
      <c r="G190" s="18"/>
      <c r="H190" s="18"/>
      <c r="I190" s="18"/>
      <c r="J190" s="18"/>
      <c r="K190" s="18"/>
      <c r="L190" s="18"/>
      <c r="M190" s="19"/>
      <c r="N190" s="107"/>
      <c r="O190" s="32"/>
      <c r="P190" s="32"/>
      <c r="Q190" s="32"/>
      <c r="R190" s="32"/>
      <c r="S190" s="32"/>
      <c r="AD190" s="162"/>
      <c r="AE190" s="162"/>
      <c r="AM190" s="207"/>
      <c r="AN190" s="6"/>
      <c r="AQ190" s="294"/>
      <c r="AR190" s="294"/>
      <c r="AS190" s="294"/>
    </row>
    <row r="191" spans="1:45" s="192" customFormat="1" ht="18" customHeight="1" x14ac:dyDescent="0.25">
      <c r="A191" s="16"/>
      <c r="B191" s="18"/>
      <c r="C191" s="341" t="s">
        <v>543</v>
      </c>
      <c r="D191" s="17"/>
      <c r="E191" s="17"/>
      <c r="F191" s="17"/>
      <c r="G191" s="498" t="s">
        <v>443</v>
      </c>
      <c r="H191" s="498"/>
      <c r="I191" s="498"/>
      <c r="J191" s="18"/>
      <c r="K191" s="28" t="s">
        <v>450</v>
      </c>
      <c r="L191" s="25" t="s">
        <v>517</v>
      </c>
      <c r="M191" s="19"/>
      <c r="N191" s="107"/>
      <c r="O191" s="150"/>
      <c r="P191" s="150"/>
      <c r="Q191" s="150"/>
      <c r="R191" s="150"/>
      <c r="S191" s="150"/>
      <c r="T191" s="37"/>
      <c r="U191" s="163"/>
      <c r="V191" s="163"/>
      <c r="W191" s="163"/>
      <c r="X191" s="163"/>
      <c r="Y191" s="163"/>
      <c r="Z191" s="163"/>
      <c r="AA191" s="37"/>
      <c r="AB191" s="37"/>
      <c r="AC191" s="37"/>
      <c r="AD191" s="164"/>
      <c r="AE191" s="164"/>
      <c r="AF191" s="37"/>
      <c r="AG191" s="37"/>
      <c r="AH191" s="37"/>
      <c r="AI191" s="37"/>
      <c r="AJ191" s="37"/>
      <c r="AK191" s="37"/>
      <c r="AL191" s="37"/>
      <c r="AM191" s="207"/>
      <c r="AN191" s="6"/>
      <c r="AQ191" s="294"/>
      <c r="AR191" s="294"/>
      <c r="AS191" s="294"/>
    </row>
    <row r="192" spans="1:45" s="192" customFormat="1" ht="18" customHeight="1" x14ac:dyDescent="0.25">
      <c r="A192" s="16"/>
      <c r="B192" s="210"/>
      <c r="C192" s="531"/>
      <c r="D192" s="532"/>
      <c r="E192" s="193"/>
      <c r="F192" s="344" t="s">
        <v>483</v>
      </c>
      <c r="G192" s="152"/>
      <c r="H192" s="340" t="s">
        <v>482</v>
      </c>
      <c r="I192" s="152"/>
      <c r="J192" s="202"/>
      <c r="K192" s="29"/>
      <c r="L192" s="190" t="str">
        <f>IFERROR(ROUND(K192/((I192-G192)/30.4),0),"")</f>
        <v/>
      </c>
      <c r="M192" s="19"/>
      <c r="N192" s="107"/>
      <c r="O192" s="161">
        <f>((($L185-$O$257)/($O$256-$O$257))*0.5+1)</f>
        <v>0.25</v>
      </c>
      <c r="P192" s="167">
        <f>IF($O192&gt;1.5,1.5,IF($O192&lt;0.5,0,$O192))</f>
        <v>0</v>
      </c>
      <c r="Q192" s="161">
        <f>((($L185-$Q$257)/($Q$256-$Q$257))*0.5+1)</f>
        <v>0</v>
      </c>
      <c r="R192" s="167">
        <f>IF($Q192&gt;1.5,1.5,IF($Q192&lt;0.5,0,$Q192))</f>
        <v>0</v>
      </c>
      <c r="S192" s="161">
        <f>((($K192-$S$257)/($S$256-$S$257))*0.5+1)</f>
        <v>-0.75</v>
      </c>
      <c r="T192" s="167">
        <f>IF($S192&gt;1.5,1.5,IF($S192&lt;0.5,0,$S192))</f>
        <v>0</v>
      </c>
      <c r="U192" s="161">
        <f>((($K192-$U$257)/($U$256-$U$257))*0.5+1)</f>
        <v>-1.4</v>
      </c>
      <c r="V192" s="167">
        <f>IF($U192&gt;1.5,1.5,IF($U192&lt;0.5,0,$U192))</f>
        <v>0</v>
      </c>
      <c r="W192" s="161">
        <f>((($G184-$W$257)/($W$256-$W$257))*0.5+1)</f>
        <v>0.25</v>
      </c>
      <c r="X192" s="167">
        <f>IF($W192&gt;1.5,1.5,IF($W192&lt;0.5,0,$W192))</f>
        <v>0</v>
      </c>
      <c r="Y192" s="161">
        <f>((($G184-$Y$257)/($Y$256-$Y$257))*0.5+1)</f>
        <v>0.125</v>
      </c>
      <c r="Z192" s="167">
        <f>IF($Y192&gt;1.5,1.5,IF($Y192&lt;0.5,0,$Y192))</f>
        <v>0</v>
      </c>
      <c r="AA192" s="161">
        <f>((($H184-$AA$257)/($AA$256-$AA$257))*0.5+1)</f>
        <v>0</v>
      </c>
      <c r="AB192" s="167">
        <f>IF($AA192&gt;1.5,1.5,IF($AA192&lt;0.5,0,$AA192))</f>
        <v>0</v>
      </c>
      <c r="AC192" s="161">
        <f>((($H184-$AC$257)/($AC$256-$AC$257))*0.5+1)</f>
        <v>-0.5</v>
      </c>
      <c r="AD192" s="167">
        <f>IF($AC192&gt;1.5,1.5,IF($AC192&lt;0.5,0,$AC192))</f>
        <v>0</v>
      </c>
      <c r="AE192" s="161">
        <f>((($L187-$AE$257)/($AE$256-$AE$257))*0.5+1)</f>
        <v>0</v>
      </c>
      <c r="AF192" s="167">
        <f>IF($AE192&gt;1.5,1.5,IF($AE192&lt;0.5,0,$AE192))</f>
        <v>0</v>
      </c>
      <c r="AG192" s="161">
        <f>((($L187-$AF$257)/($AF$256-$AF$257))*0.5+1)</f>
        <v>-0.5</v>
      </c>
      <c r="AH192" s="167">
        <f>IF($AG192&gt;1.5,1.5,IF($AG192&lt;0.5,0,$AG192))</f>
        <v>0</v>
      </c>
      <c r="AI192" s="161">
        <f>((($T213-$AG$257)/($AG$256-$AG$257))*0.5+1)</f>
        <v>0.16666666666666663</v>
      </c>
      <c r="AJ192" s="167">
        <f>IF($AI192&gt;1.5,1.5,IF($AI192&lt;0.5,0,$AI192))</f>
        <v>0</v>
      </c>
      <c r="AK192" s="161">
        <f>((($V213-$AI$257)/($AI$256-$AI$257))*0.5+1)</f>
        <v>0</v>
      </c>
      <c r="AL192" s="167">
        <f>IF($AK192&gt;1.5,1.5,IF($AK192&lt;0.5,0,$AK192))</f>
        <v>0</v>
      </c>
      <c r="AM192" s="166"/>
      <c r="AN192" s="168">
        <f>IF(AND($C192="Portfolio Manager",PRODUCT(P192,T192,X192,AB192,AF192,AJ192)&gt;=1,$L$196&gt;=$AO$256),1,0)</f>
        <v>0</v>
      </c>
      <c r="AO192" s="168">
        <f>IF(AND($C192="Portfolio Manager",PRODUCT(R192,V192,Z192,AD192,AH192,AL192)&gt;=1,$L$196&gt;=$AO$255),1,0)</f>
        <v>0</v>
      </c>
      <c r="AQ192" s="295">
        <f>IF(AND(OR(J184&gt;=O$263,L184&gt;=Q$263),K192&gt;=S$263,G184+H184&gt;=U$263,AS192&gt;=W$263,L196&gt;=Y$263,R213&gt;=AA$263),1,0)</f>
        <v>0</v>
      </c>
      <c r="AR192" s="294"/>
      <c r="AS192" s="297">
        <f>IF(I192="",0,DATEDIF(G192,I192,"m")+1)</f>
        <v>0</v>
      </c>
    </row>
    <row r="193" spans="1:45" s="192" customFormat="1" ht="18" customHeight="1" x14ac:dyDescent="0.25">
      <c r="A193" s="16"/>
      <c r="B193" s="210"/>
      <c r="C193" s="531"/>
      <c r="D193" s="532"/>
      <c r="E193" s="193"/>
      <c r="F193" s="344" t="s">
        <v>483</v>
      </c>
      <c r="G193" s="152"/>
      <c r="H193" s="340" t="s">
        <v>482</v>
      </c>
      <c r="I193" s="152"/>
      <c r="J193" s="202"/>
      <c r="K193" s="29"/>
      <c r="L193" s="190" t="str">
        <f t="shared" ref="L193:L194" si="25">IFERROR(ROUND(K193/((I193-G193)/30.4),0),"")</f>
        <v/>
      </c>
      <c r="M193" s="19"/>
      <c r="N193" s="107"/>
      <c r="O193" s="161">
        <f>((($L185-$O$257)/($O$256-$O$257))*0.5+1)</f>
        <v>0.25</v>
      </c>
      <c r="P193" s="167">
        <f t="shared" ref="P193:P194" si="26">IF($O193&gt;1.5,1.5,IF($O193&lt;0.5,0,$O193))</f>
        <v>0</v>
      </c>
      <c r="Q193" s="161">
        <f>((($L185-$Q$257)/($Q$256-$Q$257))*0.5+1)</f>
        <v>0</v>
      </c>
      <c r="R193" s="167">
        <f t="shared" ref="R193:R194" si="27">IF($Q193&gt;1.5,1.5,IF($Q193&lt;0.5,0,$Q193))</f>
        <v>0</v>
      </c>
      <c r="S193" s="161">
        <f>((($K193-$S$257)/($S$256-$S$257))*0.5+1)</f>
        <v>-0.75</v>
      </c>
      <c r="T193" s="167">
        <f t="shared" ref="T193:T194" si="28">IF($S193&gt;1.5,1.5,IF($S193&lt;0.5,0,$S193))</f>
        <v>0</v>
      </c>
      <c r="U193" s="161">
        <f>((($K193-$U$257)/($U$256-$U$257))*0.5+1)</f>
        <v>-1.4</v>
      </c>
      <c r="V193" s="167">
        <f t="shared" ref="V193:V194" si="29">IF($U193&gt;1.5,1.5,IF($U193&lt;0.5,0,$U193))</f>
        <v>0</v>
      </c>
      <c r="W193" s="161">
        <f>((($G184-$W$257)/($W$256-$W$257))*0.5+1)</f>
        <v>0.25</v>
      </c>
      <c r="X193" s="167">
        <f t="shared" ref="X193:X194" si="30">IF($W193&gt;1.5,1.5,IF($W193&lt;0.5,0,$W193))</f>
        <v>0</v>
      </c>
      <c r="Y193" s="161">
        <f>((($G184-$Y$257)/($Y$256-$Y$257))*0.5+1)</f>
        <v>0.125</v>
      </c>
      <c r="Z193" s="167">
        <f t="shared" ref="Z193:Z194" si="31">IF($Y193&gt;1.5,1.5,IF($Y193&lt;0.5,0,$Y193))</f>
        <v>0</v>
      </c>
      <c r="AA193" s="161">
        <f>((($H184-$AA$257)/($AA$256-$AA$257))*0.5+1)</f>
        <v>0</v>
      </c>
      <c r="AB193" s="167">
        <f t="shared" ref="AB193:AB194" si="32">IF($AA193&gt;1.5,1.5,IF($AA193&lt;0.5,0,$AA193))</f>
        <v>0</v>
      </c>
      <c r="AC193" s="161">
        <f>((($H184-$AC$257)/($AC$256-$AC$257))*0.5+1)</f>
        <v>-0.5</v>
      </c>
      <c r="AD193" s="167">
        <f t="shared" ref="AD193:AD194" si="33">IF($AC193&gt;1.5,1.5,IF($AC193&lt;0.5,0,$AC193))</f>
        <v>0</v>
      </c>
      <c r="AE193" s="161">
        <f>((($L187-$AE$257)/($AE$256-$AE$257))*0.5+1)</f>
        <v>0</v>
      </c>
      <c r="AF193" s="167">
        <f t="shared" ref="AF193:AF194" si="34">IF($AE193&gt;1.5,1.5,IF($AE193&lt;0.5,0,$AE193))</f>
        <v>0</v>
      </c>
      <c r="AG193" s="161">
        <f>((($L187-$AF$257)/($AF$256-$AF$257))*0.5+1)</f>
        <v>-0.5</v>
      </c>
      <c r="AH193" s="167">
        <f>IF($AG193&gt;1.5,1.5,IF($AG193&lt;0.5,0,$AG193))</f>
        <v>0</v>
      </c>
      <c r="AI193" s="161">
        <f>((($T213-$AG$257)/($AG$256-$AG$257))*0.5+1)</f>
        <v>0.16666666666666663</v>
      </c>
      <c r="AJ193" s="167">
        <f>IF($AI193&gt;1.5,1.5,IF($AI193&lt;0.5,0,$AI193))</f>
        <v>0</v>
      </c>
      <c r="AK193" s="161">
        <f>((($V213-$AI$257)/($AI$256-$AI$257))*0.5+1)</f>
        <v>0</v>
      </c>
      <c r="AL193" s="167">
        <f>IF($AK193&gt;1.5,1.5,IF($AK193&lt;0.5,0,$AK193))</f>
        <v>0</v>
      </c>
      <c r="AM193" s="166"/>
      <c r="AN193" s="168">
        <f>IF(AND($C193="Portfolio Manager",PRODUCT(P193,T193,X193,AB193,AF193,AJ193)&gt;=1,$L$196&gt;=$AO$256),1,0)</f>
        <v>0</v>
      </c>
      <c r="AO193" s="168">
        <f>IF(AND($C193="Portfolio Manager",PRODUCT(R193,V193,Z193,AD193,AH193,AL193)&gt;=1,$L$196&gt;=$AO$255),1,0)</f>
        <v>0</v>
      </c>
      <c r="AQ193" s="295">
        <f>IF(AND(OR(J184&gt;=O$263,L184&gt;=Q$263),K193&gt;=S$263,G184+H184&gt;=U$263,AS193&gt;=W$263,L196&gt;=Y$263,R213&gt;=AA$263),1,0)</f>
        <v>0</v>
      </c>
      <c r="AR193" s="294"/>
      <c r="AS193" s="297">
        <f t="shared" ref="AS193:AS194" si="35">IF(I193="",0,DATEDIF(G193,I193,"m")+1)</f>
        <v>0</v>
      </c>
    </row>
    <row r="194" spans="1:45" s="192" customFormat="1" ht="18" customHeight="1" x14ac:dyDescent="0.25">
      <c r="A194" s="16"/>
      <c r="B194" s="210"/>
      <c r="C194" s="533"/>
      <c r="D194" s="533"/>
      <c r="E194" s="193"/>
      <c r="F194" s="344" t="s">
        <v>483</v>
      </c>
      <c r="G194" s="152"/>
      <c r="H194" s="340" t="s">
        <v>482</v>
      </c>
      <c r="I194" s="152"/>
      <c r="J194" s="202"/>
      <c r="K194" s="29"/>
      <c r="L194" s="190" t="str">
        <f t="shared" si="25"/>
        <v/>
      </c>
      <c r="M194" s="19"/>
      <c r="N194" s="107"/>
      <c r="O194" s="161">
        <f>((($L185-$O$257)/($O$256-$O$257))*0.5+1)</f>
        <v>0.25</v>
      </c>
      <c r="P194" s="167">
        <f t="shared" si="26"/>
        <v>0</v>
      </c>
      <c r="Q194" s="161">
        <f>((($L185-$Q$257)/($Q$256-$Q$257))*0.5+1)</f>
        <v>0</v>
      </c>
      <c r="R194" s="167">
        <f t="shared" si="27"/>
        <v>0</v>
      </c>
      <c r="S194" s="161">
        <f>((($K194-$S$257)/($S$256-$S$257))*0.5+1)</f>
        <v>-0.75</v>
      </c>
      <c r="T194" s="167">
        <f t="shared" si="28"/>
        <v>0</v>
      </c>
      <c r="U194" s="161">
        <f>((($K194-$U$257)/($U$256-$U$257))*0.5+1)</f>
        <v>-1.4</v>
      </c>
      <c r="V194" s="167">
        <f t="shared" si="29"/>
        <v>0</v>
      </c>
      <c r="W194" s="161">
        <f>((($G184-$W$257)/($W$256-$W$257))*0.5+1)</f>
        <v>0.25</v>
      </c>
      <c r="X194" s="167">
        <f t="shared" si="30"/>
        <v>0</v>
      </c>
      <c r="Y194" s="161">
        <f>((($G184-$Y$257)/($Y$256-$Y$257))*0.5+1)</f>
        <v>0.125</v>
      </c>
      <c r="Z194" s="167">
        <f t="shared" si="31"/>
        <v>0</v>
      </c>
      <c r="AA194" s="161">
        <f>((($H184-$AA$257)/($AA$256-$AA$257))*0.5+1)</f>
        <v>0</v>
      </c>
      <c r="AB194" s="167">
        <f t="shared" si="32"/>
        <v>0</v>
      </c>
      <c r="AC194" s="161">
        <f>((($H184-$AC$257)/($AC$256-$AC$257))*0.5+1)</f>
        <v>-0.5</v>
      </c>
      <c r="AD194" s="167">
        <f t="shared" si="33"/>
        <v>0</v>
      </c>
      <c r="AE194" s="161">
        <f>((($L187-$AE$257)/($AE$256-$AE$257))*0.5+1)</f>
        <v>0</v>
      </c>
      <c r="AF194" s="167">
        <f t="shared" si="34"/>
        <v>0</v>
      </c>
      <c r="AG194" s="161">
        <f>((($L187-$AF$257)/($AF$256-$AF$257))*0.5+1)</f>
        <v>-0.5</v>
      </c>
      <c r="AH194" s="167">
        <f>IF($AG194&gt;1.5,1.5,IF($AG194&lt;0.5,0,$AG194))</f>
        <v>0</v>
      </c>
      <c r="AI194" s="161">
        <f>((($T213-$AG$257)/($AG$256-$AG$257))*0.5+1)</f>
        <v>0.16666666666666663</v>
      </c>
      <c r="AJ194" s="167">
        <f>IF($AI194&gt;1.5,1.5,IF($AI194&lt;0.5,0,$AI194))</f>
        <v>0</v>
      </c>
      <c r="AK194" s="161">
        <f>((($V213-$AI$257)/($AI$256-$AI$257))*0.5+1)</f>
        <v>0</v>
      </c>
      <c r="AL194" s="167">
        <f>IF($AK194&gt;1.5,1.5,IF($AK194&lt;0.5,0,$AK194))</f>
        <v>0</v>
      </c>
      <c r="AM194" s="166"/>
      <c r="AN194" s="168">
        <f>IF(AND($C194="Portfolio Manager",PRODUCT(P194,T194,X194,AB194,AF194,AJ194)&gt;=1,$L$196&gt;=$AO$256),1,0)</f>
        <v>0</v>
      </c>
      <c r="AO194" s="168">
        <f>IF(AND($C194="Portfolio Manager",PRODUCT(R194,V194,Z194,AD194,AH194,AL194)&gt;=1,$L$196&gt;=$AO$255),1,0)</f>
        <v>0</v>
      </c>
      <c r="AQ194" s="295">
        <f>IF(AND(OR(J184&gt;=O$263,L184&gt;=Q$263),K194&gt;=S$263,G184+H184&gt;=U$263,AS194&gt;=W$263,L196&gt;=Y$263,R213&gt;=AA$263),1,0)</f>
        <v>0</v>
      </c>
      <c r="AR194" s="294"/>
      <c r="AS194" s="297">
        <f t="shared" si="35"/>
        <v>0</v>
      </c>
    </row>
    <row r="195" spans="1:45" s="192" customFormat="1" ht="9.9499999999999993" customHeight="1" x14ac:dyDescent="0.25">
      <c r="A195" s="16"/>
      <c r="B195" s="18"/>
      <c r="C195" s="191"/>
      <c r="D195" s="191"/>
      <c r="E195" s="191"/>
      <c r="F195" s="191"/>
      <c r="G195" s="189"/>
      <c r="H195" s="188"/>
      <c r="I195" s="188"/>
      <c r="J195" s="188"/>
      <c r="K195" s="188"/>
      <c r="L195" s="188"/>
      <c r="M195" s="19"/>
      <c r="N195" s="107"/>
      <c r="O195" s="32"/>
      <c r="P195" s="32"/>
      <c r="Q195" s="32"/>
      <c r="R195" s="32"/>
      <c r="S195" s="32"/>
      <c r="U195" s="6"/>
      <c r="V195" s="6"/>
      <c r="W195" s="6"/>
      <c r="X195" s="6"/>
      <c r="Y195" s="6"/>
      <c r="Z195" s="6"/>
      <c r="AD195" s="98"/>
      <c r="AE195" s="98"/>
      <c r="AF195" s="6"/>
      <c r="AG195" s="6"/>
      <c r="AH195" s="6"/>
      <c r="AI195" s="6"/>
      <c r="AJ195" s="6"/>
      <c r="AK195" s="6"/>
      <c r="AL195" s="6"/>
      <c r="AM195" s="6"/>
      <c r="AN195" s="6"/>
      <c r="AO195" s="6"/>
    </row>
    <row r="196" spans="1:45" s="192" customFormat="1" ht="18" customHeight="1" x14ac:dyDescent="0.25">
      <c r="A196" s="16"/>
      <c r="B196" s="18"/>
      <c r="C196" s="425" t="s">
        <v>494</v>
      </c>
      <c r="D196" s="425"/>
      <c r="E196" s="425"/>
      <c r="F196" s="425"/>
      <c r="G196" s="425"/>
      <c r="H196" s="425"/>
      <c r="I196" s="425"/>
      <c r="J196" s="336"/>
      <c r="K196" s="336"/>
      <c r="L196" s="190">
        <f>SUM(L197:L206)</f>
        <v>0</v>
      </c>
      <c r="M196" s="19"/>
      <c r="N196" s="107"/>
      <c r="O196" s="173"/>
      <c r="P196" s="32"/>
      <c r="Q196" s="32"/>
      <c r="R196" s="32"/>
      <c r="S196" s="32"/>
      <c r="U196" s="6"/>
      <c r="V196" s="6"/>
      <c r="W196" s="6"/>
      <c r="X196" s="6"/>
      <c r="Y196" s="6"/>
      <c r="Z196" s="6"/>
      <c r="AD196" s="98"/>
      <c r="AE196" s="98"/>
      <c r="AF196" s="6"/>
      <c r="AG196" s="6"/>
      <c r="AH196" s="6"/>
      <c r="AI196" s="6"/>
      <c r="AJ196" s="6"/>
      <c r="AK196" s="6"/>
      <c r="AL196" s="6"/>
      <c r="AM196" s="6"/>
      <c r="AN196" s="6"/>
      <c r="AO196" s="6"/>
    </row>
    <row r="197" spans="1:45" s="192" customFormat="1" ht="18" customHeight="1" x14ac:dyDescent="0.25">
      <c r="A197" s="16"/>
      <c r="B197" s="18"/>
      <c r="C197" s="446" t="s">
        <v>452</v>
      </c>
      <c r="D197" s="446"/>
      <c r="E197" s="446"/>
      <c r="F197" s="446"/>
      <c r="G197" s="446"/>
      <c r="H197" s="446"/>
      <c r="I197" s="446"/>
      <c r="J197" s="446"/>
      <c r="K197" s="446"/>
      <c r="L197" s="29"/>
      <c r="M197" s="19"/>
      <c r="N197" s="107"/>
      <c r="O197" s="32"/>
      <c r="P197" s="32"/>
      <c r="Q197" s="32"/>
      <c r="R197" s="32"/>
      <c r="S197" s="32"/>
      <c r="U197" s="6"/>
      <c r="V197" s="6"/>
      <c r="W197" s="6"/>
      <c r="X197" s="6"/>
      <c r="Y197" s="6"/>
      <c r="Z197" s="6"/>
      <c r="AD197" s="98"/>
      <c r="AE197" s="98"/>
      <c r="AF197" s="6"/>
      <c r="AG197" s="6"/>
      <c r="AH197" s="6"/>
      <c r="AI197" s="6"/>
      <c r="AJ197" s="6"/>
      <c r="AK197" s="6"/>
      <c r="AL197" s="6"/>
      <c r="AM197" s="6"/>
      <c r="AN197" s="6"/>
      <c r="AO197" s="6"/>
    </row>
    <row r="198" spans="1:45" s="192" customFormat="1" ht="18" customHeight="1" x14ac:dyDescent="0.25">
      <c r="A198" s="16"/>
      <c r="B198" s="18"/>
      <c r="C198" s="446" t="s">
        <v>453</v>
      </c>
      <c r="D198" s="446"/>
      <c r="E198" s="446"/>
      <c r="F198" s="446"/>
      <c r="G198" s="446"/>
      <c r="H198" s="446"/>
      <c r="I198" s="446"/>
      <c r="J198" s="446"/>
      <c r="K198" s="446"/>
      <c r="L198" s="29"/>
      <c r="M198" s="19"/>
      <c r="N198" s="107"/>
      <c r="O198" s="32"/>
      <c r="P198" s="32"/>
      <c r="Q198" s="32"/>
      <c r="R198" s="32"/>
      <c r="S198" s="32"/>
      <c r="U198" s="6"/>
      <c r="V198" s="6"/>
      <c r="W198" s="6"/>
      <c r="X198" s="6"/>
      <c r="Y198" s="6"/>
      <c r="Z198" s="6"/>
      <c r="AD198" s="98"/>
      <c r="AE198" s="98"/>
      <c r="AF198" s="6"/>
      <c r="AG198" s="6"/>
      <c r="AH198" s="6"/>
      <c r="AI198" s="6"/>
      <c r="AJ198" s="6"/>
      <c r="AK198" s="6"/>
      <c r="AL198" s="6"/>
      <c r="AM198" s="6"/>
      <c r="AN198" s="6"/>
      <c r="AO198" s="6"/>
    </row>
    <row r="199" spans="1:45" s="192" customFormat="1" ht="18" customHeight="1" x14ac:dyDescent="0.25">
      <c r="A199" s="16"/>
      <c r="B199" s="18"/>
      <c r="C199" s="446" t="s">
        <v>454</v>
      </c>
      <c r="D199" s="446"/>
      <c r="E199" s="446"/>
      <c r="F199" s="446"/>
      <c r="G199" s="446"/>
      <c r="H199" s="446"/>
      <c r="I199" s="446"/>
      <c r="J199" s="446"/>
      <c r="K199" s="446"/>
      <c r="L199" s="29"/>
      <c r="M199" s="19"/>
      <c r="N199" s="107"/>
      <c r="O199" s="32"/>
      <c r="P199" s="32"/>
      <c r="Q199" s="32"/>
      <c r="R199" s="32"/>
      <c r="S199" s="32"/>
      <c r="U199" s="6"/>
      <c r="V199" s="6"/>
      <c r="W199" s="6"/>
      <c r="X199" s="6"/>
      <c r="Y199" s="6"/>
      <c r="Z199" s="6"/>
      <c r="AD199" s="98"/>
      <c r="AE199" s="98"/>
      <c r="AF199" s="6"/>
      <c r="AG199" s="6"/>
      <c r="AH199" s="6"/>
      <c r="AI199" s="6"/>
      <c r="AJ199" s="6"/>
      <c r="AK199" s="6"/>
      <c r="AL199" s="6"/>
      <c r="AM199" s="6"/>
      <c r="AN199" s="6"/>
      <c r="AO199" s="6"/>
    </row>
    <row r="200" spans="1:45" s="192" customFormat="1" ht="18" customHeight="1" x14ac:dyDescent="0.25">
      <c r="A200" s="16"/>
      <c r="B200" s="18"/>
      <c r="C200" s="446" t="s">
        <v>455</v>
      </c>
      <c r="D200" s="446"/>
      <c r="E200" s="446"/>
      <c r="F200" s="446"/>
      <c r="G200" s="446"/>
      <c r="H200" s="446"/>
      <c r="I200" s="446"/>
      <c r="J200" s="446"/>
      <c r="K200" s="446"/>
      <c r="L200" s="29"/>
      <c r="M200" s="19"/>
      <c r="N200" s="107"/>
      <c r="O200" s="32"/>
      <c r="P200" s="32"/>
      <c r="Q200" s="32"/>
      <c r="R200" s="32"/>
      <c r="S200" s="32"/>
      <c r="U200" s="6"/>
      <c r="V200" s="6"/>
      <c r="W200" s="6"/>
      <c r="X200" s="6"/>
      <c r="Y200" s="6"/>
      <c r="Z200" s="6"/>
      <c r="AD200" s="98"/>
      <c r="AE200" s="98"/>
      <c r="AF200" s="6"/>
      <c r="AG200" s="6"/>
      <c r="AH200" s="6"/>
      <c r="AI200" s="6"/>
      <c r="AJ200" s="6"/>
      <c r="AK200" s="6"/>
      <c r="AL200" s="6"/>
      <c r="AM200" s="6"/>
      <c r="AN200" s="6"/>
      <c r="AO200" s="6"/>
    </row>
    <row r="201" spans="1:45" s="192" customFormat="1" ht="18" customHeight="1" x14ac:dyDescent="0.25">
      <c r="A201" s="16"/>
      <c r="B201" s="18"/>
      <c r="C201" s="446" t="s">
        <v>456</v>
      </c>
      <c r="D201" s="446"/>
      <c r="E201" s="446"/>
      <c r="F201" s="446"/>
      <c r="G201" s="446"/>
      <c r="H201" s="446"/>
      <c r="I201" s="446"/>
      <c r="J201" s="446"/>
      <c r="K201" s="446"/>
      <c r="L201" s="29"/>
      <c r="M201" s="19"/>
      <c r="N201" s="107"/>
      <c r="O201" s="32"/>
      <c r="P201" s="32"/>
      <c r="Q201" s="32"/>
      <c r="R201" s="32"/>
      <c r="S201" s="32"/>
      <c r="U201" s="6"/>
      <c r="V201" s="6"/>
      <c r="W201" s="6"/>
      <c r="X201" s="6"/>
      <c r="Y201" s="6"/>
      <c r="Z201" s="6"/>
      <c r="AD201" s="98"/>
      <c r="AE201" s="98"/>
      <c r="AF201" s="6"/>
      <c r="AG201" s="6"/>
      <c r="AH201" s="6"/>
      <c r="AI201" s="6"/>
      <c r="AJ201" s="6"/>
      <c r="AK201" s="6"/>
      <c r="AL201" s="6"/>
      <c r="AM201" s="6"/>
      <c r="AN201" s="6"/>
      <c r="AO201" s="6"/>
    </row>
    <row r="202" spans="1:45" s="192" customFormat="1" ht="18" customHeight="1" x14ac:dyDescent="0.25">
      <c r="A202" s="16"/>
      <c r="B202" s="18"/>
      <c r="C202" s="446" t="s">
        <v>457</v>
      </c>
      <c r="D202" s="446"/>
      <c r="E202" s="446"/>
      <c r="F202" s="446"/>
      <c r="G202" s="446"/>
      <c r="H202" s="446"/>
      <c r="I202" s="446"/>
      <c r="J202" s="446"/>
      <c r="K202" s="446"/>
      <c r="L202" s="29"/>
      <c r="M202" s="19"/>
      <c r="N202" s="107"/>
      <c r="O202" s="32"/>
      <c r="P202" s="32"/>
      <c r="Q202" s="32"/>
      <c r="R202" s="32"/>
      <c r="S202" s="32"/>
      <c r="U202" s="6"/>
      <c r="V202" s="6"/>
      <c r="W202" s="6"/>
      <c r="X202" s="6"/>
      <c r="Y202" s="6"/>
      <c r="Z202" s="6"/>
      <c r="AD202" s="98"/>
      <c r="AE202" s="98"/>
      <c r="AF202" s="6"/>
      <c r="AG202" s="6"/>
      <c r="AH202" s="6"/>
      <c r="AI202" s="6"/>
      <c r="AJ202" s="6"/>
      <c r="AK202" s="6"/>
      <c r="AL202" s="6"/>
      <c r="AM202" s="6"/>
      <c r="AN202" s="6"/>
      <c r="AO202" s="6"/>
    </row>
    <row r="203" spans="1:45" s="192" customFormat="1" ht="18" customHeight="1" x14ac:dyDescent="0.25">
      <c r="A203" s="16"/>
      <c r="B203" s="18"/>
      <c r="C203" s="446" t="s">
        <v>458</v>
      </c>
      <c r="D203" s="446"/>
      <c r="E203" s="446"/>
      <c r="F203" s="446"/>
      <c r="G203" s="446"/>
      <c r="H203" s="446"/>
      <c r="I203" s="446"/>
      <c r="J203" s="446"/>
      <c r="K203" s="446"/>
      <c r="L203" s="29"/>
      <c r="M203" s="19"/>
      <c r="N203" s="107"/>
      <c r="O203" s="32"/>
      <c r="P203" s="32"/>
      <c r="Q203" s="32"/>
      <c r="R203" s="32"/>
      <c r="S203" s="32"/>
      <c r="U203" s="6"/>
      <c r="V203" s="6"/>
      <c r="W203" s="6"/>
      <c r="X203" s="6"/>
      <c r="Y203" s="6"/>
      <c r="Z203" s="6"/>
      <c r="AD203" s="98"/>
      <c r="AE203" s="98"/>
      <c r="AF203" s="6"/>
      <c r="AG203" s="6"/>
      <c r="AH203" s="6"/>
      <c r="AI203" s="6"/>
      <c r="AJ203" s="6"/>
      <c r="AK203" s="6"/>
      <c r="AL203" s="6"/>
      <c r="AM203" s="6"/>
      <c r="AN203" s="6"/>
      <c r="AO203" s="6"/>
    </row>
    <row r="204" spans="1:45" s="192" customFormat="1" ht="18" customHeight="1" x14ac:dyDescent="0.25">
      <c r="A204" s="16"/>
      <c r="B204" s="18"/>
      <c r="C204" s="446" t="s">
        <v>459</v>
      </c>
      <c r="D204" s="446"/>
      <c r="E204" s="446"/>
      <c r="F204" s="446"/>
      <c r="G204" s="446"/>
      <c r="H204" s="446"/>
      <c r="I204" s="446"/>
      <c r="J204" s="446"/>
      <c r="K204" s="446"/>
      <c r="L204" s="29"/>
      <c r="M204" s="19"/>
      <c r="N204" s="107"/>
      <c r="O204" s="32"/>
      <c r="P204" s="32"/>
      <c r="Q204" s="32"/>
      <c r="R204" s="32"/>
      <c r="S204" s="32"/>
      <c r="U204" s="6"/>
      <c r="V204" s="6"/>
      <c r="W204" s="6"/>
      <c r="X204" s="6"/>
      <c r="Y204" s="6"/>
      <c r="Z204" s="6"/>
      <c r="AD204" s="98"/>
      <c r="AE204" s="98"/>
      <c r="AF204" s="6"/>
      <c r="AG204" s="6"/>
      <c r="AH204" s="6"/>
      <c r="AI204" s="6"/>
      <c r="AJ204" s="6"/>
      <c r="AK204" s="6"/>
      <c r="AL204" s="6"/>
      <c r="AM204" s="6"/>
      <c r="AN204" s="6"/>
      <c r="AO204" s="6"/>
    </row>
    <row r="205" spans="1:45" s="192" customFormat="1" ht="18" customHeight="1" x14ac:dyDescent="0.25">
      <c r="A205" s="16"/>
      <c r="B205" s="18"/>
      <c r="C205" s="446" t="s">
        <v>460</v>
      </c>
      <c r="D205" s="446"/>
      <c r="E205" s="446"/>
      <c r="F205" s="446"/>
      <c r="G205" s="446"/>
      <c r="H205" s="446"/>
      <c r="I205" s="446"/>
      <c r="J205" s="446"/>
      <c r="K205" s="446"/>
      <c r="L205" s="29"/>
      <c r="M205" s="19"/>
      <c r="N205" s="107"/>
      <c r="O205" s="32"/>
      <c r="P205" s="32"/>
      <c r="Q205" s="32"/>
      <c r="R205" s="32"/>
      <c r="S205" s="32"/>
      <c r="U205" s="6"/>
      <c r="V205" s="6"/>
      <c r="W205" s="6"/>
      <c r="X205" s="6"/>
      <c r="Y205" s="6"/>
      <c r="Z205" s="6"/>
      <c r="AD205" s="98"/>
      <c r="AE205" s="98"/>
      <c r="AF205" s="6"/>
      <c r="AG205" s="6"/>
      <c r="AH205" s="6"/>
      <c r="AI205" s="6"/>
      <c r="AJ205" s="6"/>
      <c r="AK205" s="6"/>
      <c r="AL205" s="6"/>
      <c r="AM205" s="6"/>
      <c r="AN205" s="6"/>
      <c r="AO205" s="6"/>
    </row>
    <row r="206" spans="1:45" s="192" customFormat="1" ht="18" customHeight="1" x14ac:dyDescent="0.25">
      <c r="A206" s="16"/>
      <c r="B206" s="18"/>
      <c r="C206" s="446" t="s">
        <v>461</v>
      </c>
      <c r="D206" s="446"/>
      <c r="E206" s="446"/>
      <c r="F206" s="446"/>
      <c r="G206" s="446"/>
      <c r="H206" s="446"/>
      <c r="I206" s="446"/>
      <c r="J206" s="446"/>
      <c r="K206" s="446"/>
      <c r="L206" s="29"/>
      <c r="M206" s="19"/>
      <c r="N206" s="107"/>
      <c r="O206" s="32"/>
      <c r="P206" s="32"/>
      <c r="Q206" s="32"/>
      <c r="R206" s="32"/>
      <c r="S206" s="32"/>
      <c r="U206" s="6"/>
      <c r="V206" s="6"/>
      <c r="W206" s="6"/>
      <c r="X206" s="6"/>
      <c r="Y206" s="6"/>
      <c r="Z206" s="6"/>
      <c r="AD206" s="98"/>
      <c r="AE206" s="98"/>
      <c r="AF206" s="6"/>
      <c r="AG206" s="6"/>
      <c r="AH206" s="6"/>
      <c r="AI206" s="6"/>
      <c r="AJ206" s="6"/>
      <c r="AK206" s="6"/>
      <c r="AL206" s="6"/>
      <c r="AM206" s="6"/>
      <c r="AN206" s="6"/>
      <c r="AO206" s="6"/>
    </row>
    <row r="207" spans="1:45" s="192" customFormat="1" ht="18" customHeight="1" x14ac:dyDescent="0.25">
      <c r="A207" s="16"/>
      <c r="B207" s="18"/>
      <c r="C207" s="191"/>
      <c r="D207" s="191"/>
      <c r="E207" s="191"/>
      <c r="F207" s="191"/>
      <c r="G207" s="188"/>
      <c r="H207" s="188"/>
      <c r="I207" s="188"/>
      <c r="J207" s="188"/>
      <c r="K207" s="188"/>
      <c r="L207" s="188"/>
      <c r="M207" s="19"/>
      <c r="N207" s="107"/>
      <c r="O207" s="539"/>
      <c r="P207" s="539"/>
      <c r="Q207" s="539"/>
      <c r="R207" s="32"/>
      <c r="S207" s="32"/>
      <c r="U207" s="6"/>
      <c r="V207" s="6"/>
      <c r="W207" s="6"/>
      <c r="X207" s="6"/>
      <c r="Y207" s="6"/>
      <c r="Z207" s="6"/>
      <c r="AD207" s="98"/>
      <c r="AE207" s="98"/>
      <c r="AF207" s="6"/>
      <c r="AG207" s="6"/>
      <c r="AH207" s="6"/>
      <c r="AI207" s="6"/>
      <c r="AJ207" s="6"/>
      <c r="AK207" s="6"/>
      <c r="AL207" s="6"/>
      <c r="AM207" s="6"/>
      <c r="AN207" s="6"/>
      <c r="AO207" s="6"/>
    </row>
    <row r="208" spans="1:45" s="192" customFormat="1" ht="18" customHeight="1" x14ac:dyDescent="0.25">
      <c r="A208" s="16"/>
      <c r="B208" s="18"/>
      <c r="C208" s="341" t="s">
        <v>518</v>
      </c>
      <c r="D208" s="335"/>
      <c r="E208" s="335"/>
      <c r="F208" s="335"/>
      <c r="G208" s="336"/>
      <c r="H208" s="336"/>
      <c r="I208" s="336"/>
      <c r="J208" s="336"/>
      <c r="K208" s="336"/>
      <c r="L208" s="336"/>
      <c r="M208" s="19"/>
      <c r="N208" s="107"/>
      <c r="O208" s="209"/>
      <c r="P208" s="209"/>
      <c r="Q208" s="209"/>
      <c r="R208" s="32"/>
      <c r="S208" s="32"/>
      <c r="U208" s="6"/>
      <c r="V208" s="6"/>
      <c r="W208" s="6"/>
      <c r="X208" s="6"/>
      <c r="Y208" s="6"/>
      <c r="Z208" s="6"/>
      <c r="AD208" s="98"/>
      <c r="AE208" s="98"/>
      <c r="AF208" s="6"/>
      <c r="AG208" s="6"/>
      <c r="AH208" s="6"/>
      <c r="AI208" s="6"/>
      <c r="AJ208" s="6"/>
      <c r="AK208" s="6"/>
      <c r="AL208" s="6"/>
      <c r="AM208" s="6"/>
      <c r="AN208" s="6"/>
      <c r="AO208" s="6"/>
    </row>
    <row r="209" spans="1:41" s="281" customFormat="1" ht="27.95" customHeight="1" x14ac:dyDescent="0.25">
      <c r="A209" s="16"/>
      <c r="B209" s="18"/>
      <c r="C209" s="522" t="s">
        <v>1595</v>
      </c>
      <c r="D209" s="522"/>
      <c r="E209" s="522"/>
      <c r="F209" s="522"/>
      <c r="G209" s="522"/>
      <c r="H209" s="522"/>
      <c r="I209" s="522"/>
      <c r="J209" s="522"/>
      <c r="K209" s="522"/>
      <c r="L209" s="522"/>
      <c r="M209" s="19"/>
      <c r="N209" s="107"/>
      <c r="O209" s="285"/>
      <c r="P209" s="285"/>
      <c r="Q209" s="285"/>
      <c r="R209" s="32"/>
      <c r="S209" s="32"/>
      <c r="U209" s="6"/>
      <c r="V209" s="6"/>
      <c r="W209" s="6"/>
      <c r="X209" s="6"/>
      <c r="Y209" s="6"/>
      <c r="Z209" s="6"/>
      <c r="AD209" s="98"/>
      <c r="AE209" s="98"/>
      <c r="AF209" s="6"/>
      <c r="AG209" s="6"/>
      <c r="AH209" s="6"/>
      <c r="AI209" s="6"/>
      <c r="AJ209" s="6"/>
      <c r="AK209" s="6"/>
      <c r="AL209" s="6"/>
      <c r="AM209" s="6"/>
      <c r="AN209" s="6"/>
      <c r="AO209" s="6"/>
    </row>
    <row r="210" spans="1:41" s="281" customFormat="1" ht="9.9499999999999993" customHeight="1" x14ac:dyDescent="0.25">
      <c r="A210" s="16"/>
      <c r="B210" s="18"/>
      <c r="C210" s="341"/>
      <c r="D210" s="335"/>
      <c r="E210" s="335"/>
      <c r="F210" s="335"/>
      <c r="G210" s="336"/>
      <c r="H210" s="336"/>
      <c r="I210" s="336"/>
      <c r="J210" s="336"/>
      <c r="K210" s="336"/>
      <c r="L210" s="336"/>
      <c r="M210" s="19"/>
      <c r="N210" s="107"/>
      <c r="O210" s="285"/>
      <c r="P210" s="285"/>
      <c r="Q210" s="285"/>
      <c r="R210" s="32"/>
      <c r="S210" s="32"/>
      <c r="U210" s="6"/>
      <c r="V210" s="6"/>
      <c r="W210" s="6"/>
      <c r="X210" s="6"/>
      <c r="Y210" s="6"/>
      <c r="Z210" s="6"/>
      <c r="AD210" s="98"/>
      <c r="AE210" s="98"/>
      <c r="AF210" s="6"/>
      <c r="AG210" s="6"/>
      <c r="AH210" s="6"/>
      <c r="AI210" s="6"/>
      <c r="AJ210" s="6"/>
      <c r="AK210" s="6"/>
      <c r="AL210" s="6"/>
      <c r="AM210" s="6"/>
      <c r="AN210" s="6"/>
      <c r="AO210" s="6"/>
    </row>
    <row r="211" spans="1:41" s="192" customFormat="1" ht="18" customHeight="1" x14ac:dyDescent="0.25">
      <c r="A211" s="16"/>
      <c r="B211" s="543" t="s">
        <v>519</v>
      </c>
      <c r="C211" s="543" t="s">
        <v>437</v>
      </c>
      <c r="D211" s="543" t="s">
        <v>440</v>
      </c>
      <c r="E211" s="543" t="s">
        <v>439</v>
      </c>
      <c r="F211" s="545" t="s">
        <v>520</v>
      </c>
      <c r="G211" s="546" t="s">
        <v>521</v>
      </c>
      <c r="H211" s="547"/>
      <c r="I211" s="548" t="s">
        <v>523</v>
      </c>
      <c r="J211" s="547"/>
      <c r="K211" s="546" t="s">
        <v>504</v>
      </c>
      <c r="L211" s="547"/>
      <c r="M211" s="19"/>
      <c r="N211" s="107"/>
      <c r="O211" s="539"/>
      <c r="P211" s="393"/>
      <c r="Q211" s="393"/>
      <c r="R211" s="556" t="s">
        <v>82</v>
      </c>
      <c r="S211" s="556"/>
      <c r="T211" s="556"/>
      <c r="U211" s="556"/>
      <c r="V211" s="556"/>
      <c r="W211" s="556"/>
      <c r="X211" s="6"/>
      <c r="Y211" s="6"/>
      <c r="Z211" s="6"/>
      <c r="AD211" s="98"/>
      <c r="AE211" s="98"/>
      <c r="AF211" s="6"/>
      <c r="AG211" s="6"/>
      <c r="AH211" s="6"/>
      <c r="AI211" s="6"/>
      <c r="AJ211" s="6"/>
      <c r="AK211" s="6"/>
      <c r="AL211" s="6"/>
      <c r="AM211" s="6"/>
      <c r="AN211" s="6"/>
      <c r="AO211" s="6"/>
    </row>
    <row r="212" spans="1:41" s="192" customFormat="1" ht="18" customHeight="1" x14ac:dyDescent="0.25">
      <c r="A212" s="16"/>
      <c r="B212" s="544"/>
      <c r="C212" s="544"/>
      <c r="D212" s="544"/>
      <c r="E212" s="544"/>
      <c r="F212" s="544"/>
      <c r="G212" s="195" t="s">
        <v>522</v>
      </c>
      <c r="H212" s="195" t="s">
        <v>381</v>
      </c>
      <c r="I212" s="195" t="s">
        <v>505</v>
      </c>
      <c r="J212" s="376" t="s">
        <v>1564</v>
      </c>
      <c r="K212" s="195" t="s">
        <v>505</v>
      </c>
      <c r="L212" s="376" t="s">
        <v>1564</v>
      </c>
      <c r="M212" s="19"/>
      <c r="N212" s="107"/>
      <c r="O212" s="539"/>
      <c r="P212" s="393"/>
      <c r="Q212" s="393"/>
      <c r="R212" s="556" t="s">
        <v>287</v>
      </c>
      <c r="S212" s="556"/>
      <c r="T212" s="556" t="s">
        <v>83</v>
      </c>
      <c r="U212" s="556"/>
      <c r="V212" s="556" t="s">
        <v>84</v>
      </c>
      <c r="W212" s="556"/>
      <c r="X212" s="6"/>
      <c r="Y212" s="6"/>
      <c r="Z212" s="6"/>
      <c r="AD212" s="98"/>
      <c r="AE212" s="98"/>
      <c r="AF212" s="6"/>
      <c r="AG212" s="6"/>
      <c r="AH212" s="6"/>
      <c r="AI212" s="6"/>
      <c r="AJ212" s="6"/>
      <c r="AK212" s="6"/>
      <c r="AL212" s="6"/>
      <c r="AM212" s="6"/>
      <c r="AN212" s="6"/>
      <c r="AO212" s="6"/>
    </row>
    <row r="213" spans="1:41" s="192" customFormat="1" ht="18" customHeight="1" x14ac:dyDescent="0.25">
      <c r="A213" s="16"/>
      <c r="B213" s="23"/>
      <c r="C213" s="558" t="s">
        <v>544</v>
      </c>
      <c r="D213" s="535"/>
      <c r="E213" s="536"/>
      <c r="F213" s="226"/>
      <c r="G213" s="152"/>
      <c r="H213" s="152"/>
      <c r="I213" s="29"/>
      <c r="J213" s="29"/>
      <c r="K213" s="29"/>
      <c r="L213" s="29"/>
      <c r="M213" s="19"/>
      <c r="N213" s="107"/>
      <c r="O213" s="293"/>
      <c r="P213" s="394"/>
      <c r="Q213" s="394"/>
      <c r="R213" s="542">
        <f>COUNTIF($P214:PJ243,"&gt;=1")</f>
        <v>0</v>
      </c>
      <c r="S213" s="542"/>
      <c r="T213" s="542">
        <f>COUNTIF($P214:$P243,"&gt;=250")</f>
        <v>0</v>
      </c>
      <c r="U213" s="542"/>
      <c r="V213" s="542">
        <f>COUNTIF($P214:$P243,"&gt;=700")</f>
        <v>0</v>
      </c>
      <c r="W213" s="542"/>
      <c r="X213" s="6"/>
      <c r="Y213" s="6"/>
      <c r="Z213" s="6"/>
      <c r="AD213" s="98"/>
      <c r="AE213" s="98"/>
      <c r="AF213" s="6"/>
      <c r="AG213" s="6"/>
      <c r="AH213" s="6"/>
      <c r="AI213" s="6"/>
      <c r="AJ213" s="6"/>
      <c r="AK213" s="6"/>
      <c r="AL213" s="6"/>
      <c r="AM213" s="6"/>
      <c r="AN213" s="6"/>
      <c r="AO213" s="6"/>
    </row>
    <row r="214" spans="1:41" s="192" customFormat="1" ht="27.95" customHeight="1" x14ac:dyDescent="0.25">
      <c r="A214" s="16"/>
      <c r="B214" s="38">
        <v>1</v>
      </c>
      <c r="C214" s="221"/>
      <c r="D214" s="221"/>
      <c r="E214" s="221"/>
      <c r="F214" s="220"/>
      <c r="G214" s="152"/>
      <c r="H214" s="152"/>
      <c r="I214" s="29"/>
      <c r="J214" s="29"/>
      <c r="K214" s="29"/>
      <c r="L214" s="29"/>
      <c r="M214" s="19"/>
      <c r="N214" s="107"/>
      <c r="O214" s="293"/>
      <c r="P214" s="540">
        <f>IF(I214&gt;=J214,I214,J214)</f>
        <v>0</v>
      </c>
      <c r="Q214" s="540"/>
      <c r="R214" s="541"/>
      <c r="S214" s="541"/>
      <c r="T214" s="393"/>
      <c r="U214" s="395"/>
      <c r="V214" s="395"/>
      <c r="W214" s="395"/>
      <c r="X214" s="6"/>
      <c r="Y214" s="6"/>
      <c r="Z214" s="6"/>
      <c r="AD214" s="98"/>
      <c r="AE214" s="98"/>
      <c r="AF214" s="6"/>
      <c r="AG214" s="6"/>
      <c r="AH214" s="6"/>
      <c r="AI214" s="6"/>
      <c r="AJ214" s="6"/>
      <c r="AK214" s="6"/>
      <c r="AL214" s="6"/>
      <c r="AM214" s="6"/>
      <c r="AN214" s="6"/>
      <c r="AO214" s="6"/>
    </row>
    <row r="215" spans="1:41" s="192" customFormat="1" ht="27.95" customHeight="1" x14ac:dyDescent="0.25">
      <c r="A215" s="16"/>
      <c r="B215" s="38">
        <v>2</v>
      </c>
      <c r="C215" s="221"/>
      <c r="D215" s="221"/>
      <c r="E215" s="221"/>
      <c r="F215" s="220"/>
      <c r="G215" s="152"/>
      <c r="H215" s="152"/>
      <c r="I215" s="29"/>
      <c r="J215" s="29"/>
      <c r="K215" s="29"/>
      <c r="L215" s="29"/>
      <c r="M215" s="19"/>
      <c r="N215" s="107"/>
      <c r="O215" s="293"/>
      <c r="P215" s="540">
        <f t="shared" ref="P215:P243" si="36">IF(I215&gt;=J215,I215,J215)</f>
        <v>0</v>
      </c>
      <c r="Q215" s="540"/>
      <c r="R215" s="541"/>
      <c r="S215" s="541"/>
      <c r="T215" s="393"/>
      <c r="U215" s="395"/>
      <c r="V215" s="395"/>
      <c r="W215" s="395"/>
      <c r="X215" s="6"/>
      <c r="Y215" s="6"/>
      <c r="Z215" s="6"/>
      <c r="AD215" s="98"/>
      <c r="AE215" s="98"/>
      <c r="AF215" s="6"/>
      <c r="AG215" s="6"/>
      <c r="AH215" s="6"/>
      <c r="AI215" s="6"/>
      <c r="AJ215" s="6"/>
      <c r="AK215" s="6"/>
      <c r="AL215" s="6"/>
      <c r="AM215" s="6"/>
      <c r="AN215" s="6"/>
      <c r="AO215" s="6"/>
    </row>
    <row r="216" spans="1:41" s="192" customFormat="1" ht="27.95" customHeight="1" x14ac:dyDescent="0.25">
      <c r="A216" s="16"/>
      <c r="B216" s="38">
        <v>3</v>
      </c>
      <c r="C216" s="221"/>
      <c r="D216" s="221"/>
      <c r="E216" s="221"/>
      <c r="F216" s="220"/>
      <c r="G216" s="152"/>
      <c r="H216" s="152"/>
      <c r="I216" s="29"/>
      <c r="J216" s="29"/>
      <c r="K216" s="29"/>
      <c r="L216" s="29"/>
      <c r="M216" s="19"/>
      <c r="N216" s="107"/>
      <c r="O216" s="293"/>
      <c r="P216" s="540">
        <f t="shared" si="36"/>
        <v>0</v>
      </c>
      <c r="Q216" s="540"/>
      <c r="R216" s="541"/>
      <c r="S216" s="541"/>
      <c r="T216" s="393"/>
      <c r="U216" s="395"/>
      <c r="V216" s="395"/>
      <c r="W216" s="395"/>
      <c r="X216" s="6"/>
      <c r="Y216" s="6"/>
      <c r="Z216" s="6"/>
      <c r="AD216" s="98"/>
      <c r="AE216" s="98"/>
      <c r="AF216" s="6"/>
      <c r="AG216" s="6"/>
      <c r="AH216" s="6"/>
      <c r="AI216" s="6"/>
      <c r="AJ216" s="6"/>
      <c r="AK216" s="6"/>
      <c r="AL216" s="6"/>
      <c r="AM216" s="6"/>
      <c r="AN216" s="6"/>
      <c r="AO216" s="6"/>
    </row>
    <row r="217" spans="1:41" s="192" customFormat="1" ht="27.95" customHeight="1" x14ac:dyDescent="0.25">
      <c r="A217" s="16"/>
      <c r="B217" s="38">
        <v>4</v>
      </c>
      <c r="C217" s="221"/>
      <c r="D217" s="221"/>
      <c r="E217" s="221"/>
      <c r="F217" s="220"/>
      <c r="G217" s="152"/>
      <c r="H217" s="152"/>
      <c r="I217" s="29"/>
      <c r="J217" s="29"/>
      <c r="K217" s="29"/>
      <c r="L217" s="29"/>
      <c r="M217" s="19"/>
      <c r="N217" s="107"/>
      <c r="O217" s="293"/>
      <c r="P217" s="540">
        <f t="shared" si="36"/>
        <v>0</v>
      </c>
      <c r="Q217" s="540"/>
      <c r="R217" s="541"/>
      <c r="S217" s="541"/>
      <c r="T217" s="393"/>
      <c r="U217" s="395"/>
      <c r="V217" s="395"/>
      <c r="W217" s="395"/>
      <c r="X217" s="6"/>
      <c r="Y217" s="6"/>
      <c r="Z217" s="6"/>
      <c r="AD217" s="98"/>
      <c r="AE217" s="98"/>
      <c r="AF217" s="6"/>
      <c r="AG217" s="6"/>
      <c r="AH217" s="6"/>
      <c r="AI217" s="6"/>
      <c r="AJ217" s="6"/>
      <c r="AK217" s="6"/>
      <c r="AL217" s="6"/>
      <c r="AM217" s="6"/>
      <c r="AN217" s="6"/>
      <c r="AO217" s="6"/>
    </row>
    <row r="218" spans="1:41" s="192" customFormat="1" ht="27.95" customHeight="1" x14ac:dyDescent="0.25">
      <c r="A218" s="16"/>
      <c r="B218" s="38">
        <v>5</v>
      </c>
      <c r="C218" s="221"/>
      <c r="D218" s="221"/>
      <c r="E218" s="221"/>
      <c r="F218" s="220"/>
      <c r="G218" s="152"/>
      <c r="H218" s="152"/>
      <c r="I218" s="29"/>
      <c r="J218" s="29"/>
      <c r="K218" s="29"/>
      <c r="L218" s="29"/>
      <c r="M218" s="19"/>
      <c r="N218" s="107"/>
      <c r="O218" s="293"/>
      <c r="P218" s="540">
        <f t="shared" si="36"/>
        <v>0</v>
      </c>
      <c r="Q218" s="540"/>
      <c r="R218" s="541"/>
      <c r="S218" s="541"/>
      <c r="T218" s="393"/>
      <c r="U218" s="395"/>
      <c r="V218" s="395"/>
      <c r="W218" s="395"/>
      <c r="X218" s="6"/>
      <c r="Y218" s="6"/>
      <c r="Z218" s="6"/>
      <c r="AD218" s="98"/>
      <c r="AE218" s="98"/>
      <c r="AF218" s="6"/>
      <c r="AG218" s="6"/>
      <c r="AH218" s="6"/>
      <c r="AI218" s="6"/>
      <c r="AJ218" s="6"/>
      <c r="AK218" s="6"/>
      <c r="AL218" s="6"/>
      <c r="AM218" s="6"/>
      <c r="AN218" s="6"/>
      <c r="AO218" s="6"/>
    </row>
    <row r="219" spans="1:41" s="192" customFormat="1" ht="27.95" customHeight="1" x14ac:dyDescent="0.25">
      <c r="A219" s="16"/>
      <c r="B219" s="38">
        <v>6</v>
      </c>
      <c r="C219" s="221"/>
      <c r="D219" s="221"/>
      <c r="E219" s="221"/>
      <c r="F219" s="220"/>
      <c r="G219" s="152"/>
      <c r="H219" s="152"/>
      <c r="I219" s="29"/>
      <c r="J219" s="29"/>
      <c r="K219" s="29"/>
      <c r="L219" s="29"/>
      <c r="M219" s="19"/>
      <c r="N219" s="107"/>
      <c r="O219" s="293"/>
      <c r="P219" s="540">
        <f t="shared" si="36"/>
        <v>0</v>
      </c>
      <c r="Q219" s="540"/>
      <c r="R219" s="541"/>
      <c r="S219" s="541"/>
      <c r="T219" s="393"/>
      <c r="U219" s="395"/>
      <c r="V219" s="395"/>
      <c r="W219" s="395"/>
      <c r="X219" s="6"/>
      <c r="Y219" s="6"/>
      <c r="Z219" s="6"/>
      <c r="AD219" s="98"/>
      <c r="AE219" s="98"/>
      <c r="AF219" s="6"/>
      <c r="AG219" s="6"/>
      <c r="AH219" s="6"/>
      <c r="AI219" s="6"/>
      <c r="AJ219" s="6"/>
      <c r="AK219" s="6"/>
      <c r="AL219" s="6"/>
      <c r="AM219" s="6"/>
      <c r="AN219" s="6"/>
      <c r="AO219" s="6"/>
    </row>
    <row r="220" spans="1:41" s="192" customFormat="1" ht="27.95" customHeight="1" x14ac:dyDescent="0.25">
      <c r="A220" s="16"/>
      <c r="B220" s="38">
        <v>7</v>
      </c>
      <c r="C220" s="221"/>
      <c r="D220" s="221"/>
      <c r="E220" s="221"/>
      <c r="F220" s="220"/>
      <c r="G220" s="152"/>
      <c r="H220" s="152"/>
      <c r="I220" s="29"/>
      <c r="J220" s="29"/>
      <c r="K220" s="29"/>
      <c r="L220" s="29"/>
      <c r="M220" s="19"/>
      <c r="N220" s="107"/>
      <c r="O220" s="293"/>
      <c r="P220" s="540">
        <f t="shared" si="36"/>
        <v>0</v>
      </c>
      <c r="Q220" s="540"/>
      <c r="R220" s="541"/>
      <c r="S220" s="541"/>
      <c r="T220" s="393"/>
      <c r="U220" s="395"/>
      <c r="V220" s="395"/>
      <c r="W220" s="395"/>
      <c r="X220" s="6"/>
      <c r="Y220" s="6"/>
      <c r="Z220" s="6"/>
      <c r="AD220" s="98"/>
      <c r="AE220" s="98"/>
      <c r="AF220" s="6"/>
      <c r="AG220" s="6"/>
      <c r="AH220" s="6"/>
      <c r="AI220" s="6"/>
      <c r="AJ220" s="6"/>
      <c r="AK220" s="6"/>
      <c r="AL220" s="6"/>
      <c r="AM220" s="6"/>
      <c r="AN220" s="6"/>
      <c r="AO220" s="6"/>
    </row>
    <row r="221" spans="1:41" s="192" customFormat="1" ht="27.95" customHeight="1" x14ac:dyDescent="0.25">
      <c r="A221" s="16"/>
      <c r="B221" s="38">
        <v>8</v>
      </c>
      <c r="C221" s="221"/>
      <c r="D221" s="221"/>
      <c r="E221" s="221"/>
      <c r="F221" s="220"/>
      <c r="G221" s="152"/>
      <c r="H221" s="152"/>
      <c r="I221" s="29"/>
      <c r="J221" s="29"/>
      <c r="K221" s="29"/>
      <c r="L221" s="29"/>
      <c r="M221" s="19"/>
      <c r="N221" s="107"/>
      <c r="O221" s="293"/>
      <c r="P221" s="540">
        <f t="shared" si="36"/>
        <v>0</v>
      </c>
      <c r="Q221" s="540"/>
      <c r="R221" s="541"/>
      <c r="S221" s="541"/>
      <c r="T221" s="393"/>
      <c r="U221" s="395"/>
      <c r="V221" s="395"/>
      <c r="W221" s="395"/>
      <c r="X221" s="6"/>
      <c r="Y221" s="6"/>
      <c r="Z221" s="6"/>
      <c r="AD221" s="98"/>
      <c r="AE221" s="98"/>
      <c r="AF221" s="6"/>
      <c r="AG221" s="6"/>
      <c r="AH221" s="6"/>
      <c r="AI221" s="6"/>
      <c r="AJ221" s="6"/>
      <c r="AK221" s="6"/>
      <c r="AL221" s="6"/>
      <c r="AM221" s="6"/>
      <c r="AN221" s="6"/>
      <c r="AO221" s="6"/>
    </row>
    <row r="222" spans="1:41" s="192" customFormat="1" ht="27.95" customHeight="1" x14ac:dyDescent="0.25">
      <c r="A222" s="16"/>
      <c r="B222" s="38">
        <v>9</v>
      </c>
      <c r="C222" s="221"/>
      <c r="D222" s="221"/>
      <c r="E222" s="221"/>
      <c r="F222" s="220"/>
      <c r="G222" s="152"/>
      <c r="H222" s="152"/>
      <c r="I222" s="29"/>
      <c r="J222" s="29"/>
      <c r="K222" s="29"/>
      <c r="L222" s="29"/>
      <c r="M222" s="19"/>
      <c r="N222" s="107"/>
      <c r="O222" s="293"/>
      <c r="P222" s="540">
        <f t="shared" si="36"/>
        <v>0</v>
      </c>
      <c r="Q222" s="540"/>
      <c r="R222" s="541"/>
      <c r="S222" s="541"/>
      <c r="T222" s="393"/>
      <c r="U222" s="395"/>
      <c r="V222" s="395"/>
      <c r="W222" s="395"/>
      <c r="X222" s="6"/>
      <c r="Y222" s="6"/>
      <c r="Z222" s="6"/>
      <c r="AD222" s="98"/>
      <c r="AE222" s="98"/>
      <c r="AF222" s="6"/>
      <c r="AG222" s="6"/>
      <c r="AH222" s="6"/>
      <c r="AI222" s="6"/>
      <c r="AJ222" s="6"/>
      <c r="AK222" s="6"/>
      <c r="AL222" s="6"/>
      <c r="AM222" s="6"/>
      <c r="AN222" s="6"/>
      <c r="AO222" s="6"/>
    </row>
    <row r="223" spans="1:41" s="192" customFormat="1" ht="27.95" customHeight="1" x14ac:dyDescent="0.25">
      <c r="A223" s="16"/>
      <c r="B223" s="38">
        <v>10</v>
      </c>
      <c r="C223" s="221"/>
      <c r="D223" s="221"/>
      <c r="E223" s="221"/>
      <c r="F223" s="220"/>
      <c r="G223" s="152"/>
      <c r="H223" s="152"/>
      <c r="I223" s="29"/>
      <c r="J223" s="29"/>
      <c r="K223" s="29"/>
      <c r="L223" s="29"/>
      <c r="M223" s="19"/>
      <c r="N223" s="107"/>
      <c r="O223" s="293"/>
      <c r="P223" s="540">
        <f t="shared" si="36"/>
        <v>0</v>
      </c>
      <c r="Q223" s="540"/>
      <c r="R223" s="541"/>
      <c r="S223" s="541"/>
      <c r="T223" s="393"/>
      <c r="U223" s="395"/>
      <c r="V223" s="395"/>
      <c r="W223" s="395"/>
      <c r="X223" s="6"/>
      <c r="Y223" s="6"/>
      <c r="Z223" s="6"/>
      <c r="AD223" s="98"/>
      <c r="AE223" s="98"/>
      <c r="AF223" s="6"/>
      <c r="AG223" s="6"/>
      <c r="AH223" s="6"/>
      <c r="AI223" s="6"/>
      <c r="AJ223" s="6"/>
      <c r="AK223" s="6"/>
      <c r="AL223" s="6"/>
      <c r="AM223" s="6"/>
      <c r="AN223" s="6"/>
      <c r="AO223" s="6"/>
    </row>
    <row r="224" spans="1:41" s="192" customFormat="1" ht="27.95" customHeight="1" x14ac:dyDescent="0.25">
      <c r="A224" s="16"/>
      <c r="B224" s="38">
        <v>11</v>
      </c>
      <c r="C224" s="221"/>
      <c r="D224" s="221"/>
      <c r="E224" s="221"/>
      <c r="F224" s="220"/>
      <c r="G224" s="152"/>
      <c r="H224" s="152"/>
      <c r="I224" s="29"/>
      <c r="J224" s="29"/>
      <c r="K224" s="29"/>
      <c r="L224" s="29"/>
      <c r="M224" s="19"/>
      <c r="N224" s="107"/>
      <c r="O224" s="293"/>
      <c r="P224" s="540">
        <f t="shared" si="36"/>
        <v>0</v>
      </c>
      <c r="Q224" s="540"/>
      <c r="R224" s="541"/>
      <c r="S224" s="541"/>
      <c r="T224" s="393"/>
      <c r="U224" s="395"/>
      <c r="V224" s="395"/>
      <c r="W224" s="395"/>
      <c r="X224" s="6"/>
      <c r="Y224" s="6"/>
      <c r="Z224" s="6"/>
      <c r="AD224" s="98"/>
      <c r="AE224" s="98"/>
      <c r="AF224" s="6"/>
      <c r="AG224" s="6"/>
      <c r="AH224" s="6"/>
      <c r="AI224" s="6"/>
      <c r="AJ224" s="6"/>
      <c r="AK224" s="6"/>
      <c r="AL224" s="6"/>
      <c r="AM224" s="6"/>
      <c r="AN224" s="6"/>
      <c r="AO224" s="6"/>
    </row>
    <row r="225" spans="1:41" s="192" customFormat="1" ht="27.95" customHeight="1" x14ac:dyDescent="0.25">
      <c r="A225" s="16"/>
      <c r="B225" s="38">
        <v>12</v>
      </c>
      <c r="C225" s="221"/>
      <c r="D225" s="221"/>
      <c r="E225" s="221"/>
      <c r="F225" s="220"/>
      <c r="G225" s="152"/>
      <c r="H225" s="152"/>
      <c r="I225" s="29"/>
      <c r="J225" s="29"/>
      <c r="K225" s="29"/>
      <c r="L225" s="29"/>
      <c r="M225" s="19"/>
      <c r="N225" s="107"/>
      <c r="O225" s="293"/>
      <c r="P225" s="540">
        <f t="shared" si="36"/>
        <v>0</v>
      </c>
      <c r="Q225" s="540"/>
      <c r="R225" s="541"/>
      <c r="S225" s="541"/>
      <c r="T225" s="393"/>
      <c r="U225" s="395"/>
      <c r="V225" s="395"/>
      <c r="W225" s="395"/>
      <c r="X225" s="6"/>
      <c r="Y225" s="6"/>
      <c r="Z225" s="6"/>
      <c r="AD225" s="98"/>
      <c r="AE225" s="98"/>
      <c r="AF225" s="6"/>
      <c r="AG225" s="6"/>
      <c r="AH225" s="6"/>
      <c r="AI225" s="6"/>
      <c r="AJ225" s="6"/>
      <c r="AK225" s="6"/>
      <c r="AL225" s="6"/>
      <c r="AM225" s="6"/>
      <c r="AN225" s="6"/>
      <c r="AO225" s="6"/>
    </row>
    <row r="226" spans="1:41" s="192" customFormat="1" ht="27.95" customHeight="1" x14ac:dyDescent="0.25">
      <c r="A226" s="16"/>
      <c r="B226" s="38">
        <v>13</v>
      </c>
      <c r="C226" s="221"/>
      <c r="D226" s="221"/>
      <c r="E226" s="221"/>
      <c r="F226" s="220"/>
      <c r="G226" s="152"/>
      <c r="H226" s="152"/>
      <c r="I226" s="29"/>
      <c r="J226" s="29"/>
      <c r="K226" s="29"/>
      <c r="L226" s="29"/>
      <c r="M226" s="19"/>
      <c r="N226" s="107"/>
      <c r="O226" s="293"/>
      <c r="P226" s="540">
        <f t="shared" si="36"/>
        <v>0</v>
      </c>
      <c r="Q226" s="540"/>
      <c r="R226" s="541"/>
      <c r="S226" s="541"/>
      <c r="T226" s="393"/>
      <c r="U226" s="395"/>
      <c r="V226" s="395"/>
      <c r="W226" s="395"/>
      <c r="X226" s="6"/>
      <c r="Y226" s="6"/>
      <c r="Z226" s="6"/>
      <c r="AD226" s="98"/>
      <c r="AE226" s="98"/>
      <c r="AF226" s="6"/>
      <c r="AG226" s="6"/>
      <c r="AH226" s="6"/>
      <c r="AI226" s="6"/>
      <c r="AJ226" s="6"/>
      <c r="AK226" s="6"/>
      <c r="AL226" s="6"/>
      <c r="AM226" s="6"/>
      <c r="AN226" s="6"/>
      <c r="AO226" s="6"/>
    </row>
    <row r="227" spans="1:41" s="192" customFormat="1" ht="27.95" customHeight="1" x14ac:dyDescent="0.25">
      <c r="A227" s="16"/>
      <c r="B227" s="38">
        <v>14</v>
      </c>
      <c r="C227" s="221"/>
      <c r="D227" s="221"/>
      <c r="E227" s="221"/>
      <c r="F227" s="220"/>
      <c r="G227" s="152"/>
      <c r="H227" s="152"/>
      <c r="I227" s="29"/>
      <c r="J227" s="29"/>
      <c r="K227" s="29"/>
      <c r="L227" s="29"/>
      <c r="M227" s="19"/>
      <c r="N227" s="107"/>
      <c r="O227" s="293"/>
      <c r="P227" s="540">
        <f t="shared" si="36"/>
        <v>0</v>
      </c>
      <c r="Q227" s="540"/>
      <c r="R227" s="541"/>
      <c r="S227" s="541"/>
      <c r="T227" s="393"/>
      <c r="U227" s="395"/>
      <c r="V227" s="395"/>
      <c r="W227" s="395"/>
      <c r="X227" s="6"/>
      <c r="Y227" s="6"/>
      <c r="Z227" s="6"/>
      <c r="AD227" s="98"/>
      <c r="AE227" s="98"/>
      <c r="AF227" s="6"/>
      <c r="AG227" s="6"/>
      <c r="AH227" s="6"/>
      <c r="AI227" s="6"/>
      <c r="AJ227" s="6"/>
      <c r="AK227" s="6"/>
      <c r="AL227" s="6"/>
      <c r="AM227" s="6"/>
      <c r="AN227" s="6"/>
      <c r="AO227" s="6"/>
    </row>
    <row r="228" spans="1:41" s="192" customFormat="1" ht="27.95" customHeight="1" x14ac:dyDescent="0.25">
      <c r="A228" s="16"/>
      <c r="B228" s="38">
        <v>15</v>
      </c>
      <c r="C228" s="221"/>
      <c r="D228" s="221"/>
      <c r="E228" s="221"/>
      <c r="F228" s="220"/>
      <c r="G228" s="152"/>
      <c r="H228" s="152"/>
      <c r="I228" s="29"/>
      <c r="J228" s="29"/>
      <c r="K228" s="29"/>
      <c r="L228" s="29"/>
      <c r="M228" s="19"/>
      <c r="N228" s="107"/>
      <c r="O228" s="293"/>
      <c r="P228" s="540">
        <f t="shared" si="36"/>
        <v>0</v>
      </c>
      <c r="Q228" s="540"/>
      <c r="R228" s="541"/>
      <c r="S228" s="541"/>
      <c r="T228" s="393"/>
      <c r="U228" s="395"/>
      <c r="V228" s="395"/>
      <c r="W228" s="395"/>
      <c r="X228" s="6"/>
      <c r="Y228" s="6"/>
      <c r="Z228" s="6"/>
      <c r="AD228" s="98"/>
      <c r="AE228" s="98"/>
      <c r="AF228" s="6"/>
      <c r="AG228" s="6"/>
      <c r="AH228" s="6"/>
      <c r="AI228" s="6"/>
      <c r="AJ228" s="6"/>
      <c r="AK228" s="6"/>
      <c r="AL228" s="6"/>
      <c r="AM228" s="6"/>
      <c r="AN228" s="6"/>
      <c r="AO228" s="6"/>
    </row>
    <row r="229" spans="1:41" s="192" customFormat="1" ht="27.95" customHeight="1" x14ac:dyDescent="0.25">
      <c r="A229" s="16"/>
      <c r="B229" s="38">
        <v>16</v>
      </c>
      <c r="C229" s="221"/>
      <c r="D229" s="221"/>
      <c r="E229" s="221"/>
      <c r="F229" s="220"/>
      <c r="G229" s="152"/>
      <c r="H229" s="152"/>
      <c r="I229" s="29"/>
      <c r="J229" s="29"/>
      <c r="K229" s="29"/>
      <c r="L229" s="29"/>
      <c r="M229" s="19"/>
      <c r="N229" s="107"/>
      <c r="O229" s="293"/>
      <c r="P229" s="540">
        <f t="shared" si="36"/>
        <v>0</v>
      </c>
      <c r="Q229" s="540"/>
      <c r="R229" s="541"/>
      <c r="S229" s="541"/>
      <c r="T229" s="393"/>
      <c r="U229" s="395"/>
      <c r="V229" s="395"/>
      <c r="W229" s="395"/>
      <c r="X229" s="6"/>
      <c r="Y229" s="6"/>
      <c r="Z229" s="6"/>
      <c r="AD229" s="98"/>
      <c r="AE229" s="98"/>
      <c r="AF229" s="6"/>
      <c r="AG229" s="6"/>
      <c r="AH229" s="6"/>
      <c r="AI229" s="6"/>
      <c r="AJ229" s="6"/>
      <c r="AK229" s="6"/>
      <c r="AL229" s="6"/>
      <c r="AM229" s="6"/>
      <c r="AN229" s="6"/>
      <c r="AO229" s="6"/>
    </row>
    <row r="230" spans="1:41" s="192" customFormat="1" ht="27.95" customHeight="1" x14ac:dyDescent="0.25">
      <c r="A230" s="16"/>
      <c r="B230" s="38">
        <v>17</v>
      </c>
      <c r="C230" s="221"/>
      <c r="D230" s="221"/>
      <c r="E230" s="221"/>
      <c r="F230" s="220"/>
      <c r="G230" s="152"/>
      <c r="H230" s="152"/>
      <c r="I230" s="29"/>
      <c r="J230" s="29"/>
      <c r="K230" s="29"/>
      <c r="L230" s="29"/>
      <c r="M230" s="19"/>
      <c r="N230" s="107"/>
      <c r="O230" s="293"/>
      <c r="P230" s="540">
        <f t="shared" si="36"/>
        <v>0</v>
      </c>
      <c r="Q230" s="540"/>
      <c r="R230" s="541"/>
      <c r="S230" s="541"/>
      <c r="T230" s="393"/>
      <c r="U230" s="395"/>
      <c r="V230" s="395"/>
      <c r="W230" s="395"/>
      <c r="X230" s="6"/>
      <c r="Y230" s="6"/>
      <c r="Z230" s="6"/>
      <c r="AD230" s="98"/>
      <c r="AE230" s="98"/>
      <c r="AF230" s="6"/>
      <c r="AG230" s="6"/>
      <c r="AH230" s="6"/>
      <c r="AI230" s="6"/>
      <c r="AJ230" s="6"/>
      <c r="AK230" s="6"/>
      <c r="AL230" s="6"/>
      <c r="AM230" s="6"/>
      <c r="AN230" s="6"/>
      <c r="AO230" s="6"/>
    </row>
    <row r="231" spans="1:41" s="192" customFormat="1" ht="27.95" customHeight="1" x14ac:dyDescent="0.25">
      <c r="A231" s="16"/>
      <c r="B231" s="38">
        <v>18</v>
      </c>
      <c r="C231" s="221"/>
      <c r="D231" s="221"/>
      <c r="E231" s="221"/>
      <c r="F231" s="220"/>
      <c r="G231" s="152"/>
      <c r="H231" s="152"/>
      <c r="I231" s="29"/>
      <c r="J231" s="29"/>
      <c r="K231" s="29"/>
      <c r="L231" s="29"/>
      <c r="M231" s="19"/>
      <c r="N231" s="107"/>
      <c r="O231" s="293"/>
      <c r="P231" s="540">
        <f t="shared" si="36"/>
        <v>0</v>
      </c>
      <c r="Q231" s="540"/>
      <c r="R231" s="541"/>
      <c r="S231" s="541"/>
      <c r="T231" s="393"/>
      <c r="U231" s="395"/>
      <c r="V231" s="395"/>
      <c r="W231" s="395"/>
      <c r="X231" s="6"/>
      <c r="Y231" s="6"/>
      <c r="Z231" s="6"/>
      <c r="AD231" s="98"/>
      <c r="AE231" s="98"/>
      <c r="AF231" s="6"/>
      <c r="AG231" s="6"/>
      <c r="AH231" s="6"/>
      <c r="AI231" s="6"/>
      <c r="AJ231" s="6"/>
      <c r="AK231" s="6"/>
      <c r="AL231" s="6"/>
      <c r="AM231" s="6"/>
      <c r="AN231" s="6"/>
      <c r="AO231" s="6"/>
    </row>
    <row r="232" spans="1:41" s="192" customFormat="1" ht="27.95" customHeight="1" x14ac:dyDescent="0.25">
      <c r="A232" s="16"/>
      <c r="B232" s="38">
        <v>19</v>
      </c>
      <c r="C232" s="221"/>
      <c r="D232" s="221"/>
      <c r="E232" s="221"/>
      <c r="F232" s="220"/>
      <c r="G232" s="152"/>
      <c r="H232" s="152"/>
      <c r="I232" s="29"/>
      <c r="J232" s="29"/>
      <c r="K232" s="29"/>
      <c r="L232" s="29"/>
      <c r="M232" s="19"/>
      <c r="N232" s="107"/>
      <c r="O232" s="293"/>
      <c r="P232" s="540">
        <f t="shared" si="36"/>
        <v>0</v>
      </c>
      <c r="Q232" s="540"/>
      <c r="R232" s="541"/>
      <c r="S232" s="541"/>
      <c r="T232" s="393"/>
      <c r="U232" s="395"/>
      <c r="V232" s="395"/>
      <c r="W232" s="395"/>
      <c r="X232" s="6"/>
      <c r="Y232" s="6"/>
      <c r="Z232" s="6"/>
      <c r="AD232" s="98"/>
      <c r="AE232" s="98"/>
      <c r="AF232" s="6"/>
      <c r="AG232" s="6"/>
      <c r="AH232" s="6"/>
      <c r="AI232" s="6"/>
      <c r="AJ232" s="6"/>
      <c r="AK232" s="6"/>
      <c r="AL232" s="6"/>
      <c r="AM232" s="6"/>
      <c r="AN232" s="6"/>
      <c r="AO232" s="6"/>
    </row>
    <row r="233" spans="1:41" s="192" customFormat="1" ht="27.95" customHeight="1" x14ac:dyDescent="0.25">
      <c r="A233" s="16"/>
      <c r="B233" s="38">
        <v>20</v>
      </c>
      <c r="C233" s="221"/>
      <c r="D233" s="221"/>
      <c r="E233" s="221"/>
      <c r="F233" s="220"/>
      <c r="G233" s="152"/>
      <c r="H233" s="152"/>
      <c r="I233" s="29"/>
      <c r="J233" s="29"/>
      <c r="K233" s="29"/>
      <c r="L233" s="29"/>
      <c r="M233" s="19"/>
      <c r="N233" s="107"/>
      <c r="O233" s="293"/>
      <c r="P233" s="540">
        <f t="shared" si="36"/>
        <v>0</v>
      </c>
      <c r="Q233" s="540"/>
      <c r="R233" s="541"/>
      <c r="S233" s="541"/>
      <c r="T233" s="393"/>
      <c r="U233" s="395"/>
      <c r="V233" s="395"/>
      <c r="W233" s="395"/>
      <c r="X233" s="6"/>
      <c r="Y233" s="6"/>
      <c r="Z233" s="6"/>
      <c r="AD233" s="98"/>
      <c r="AE233" s="98"/>
      <c r="AF233" s="6"/>
      <c r="AG233" s="6"/>
      <c r="AH233" s="6"/>
      <c r="AI233" s="6"/>
      <c r="AJ233" s="6"/>
      <c r="AK233" s="6"/>
      <c r="AL233" s="6"/>
      <c r="AM233" s="6"/>
      <c r="AN233" s="6"/>
      <c r="AO233" s="6"/>
    </row>
    <row r="234" spans="1:41" s="192" customFormat="1" ht="27.95" customHeight="1" x14ac:dyDescent="0.25">
      <c r="A234" s="16"/>
      <c r="B234" s="38">
        <v>21</v>
      </c>
      <c r="C234" s="221"/>
      <c r="D234" s="221"/>
      <c r="E234" s="221"/>
      <c r="F234" s="220"/>
      <c r="G234" s="152"/>
      <c r="H234" s="152"/>
      <c r="I234" s="29"/>
      <c r="J234" s="29"/>
      <c r="K234" s="29"/>
      <c r="L234" s="29"/>
      <c r="M234" s="19"/>
      <c r="N234" s="107"/>
      <c r="O234" s="293"/>
      <c r="P234" s="540">
        <f t="shared" si="36"/>
        <v>0</v>
      </c>
      <c r="Q234" s="540"/>
      <c r="R234" s="541"/>
      <c r="S234" s="541"/>
      <c r="T234" s="393"/>
      <c r="U234" s="395"/>
      <c r="V234" s="395"/>
      <c r="W234" s="395"/>
      <c r="X234" s="6"/>
      <c r="Y234" s="6"/>
      <c r="Z234" s="6"/>
      <c r="AD234" s="98"/>
      <c r="AE234" s="98"/>
      <c r="AF234" s="6"/>
      <c r="AG234" s="6"/>
      <c r="AH234" s="6"/>
      <c r="AI234" s="6"/>
      <c r="AJ234" s="6"/>
      <c r="AK234" s="6"/>
      <c r="AL234" s="6"/>
      <c r="AM234" s="6"/>
      <c r="AN234" s="6"/>
      <c r="AO234" s="6"/>
    </row>
    <row r="235" spans="1:41" s="192" customFormat="1" ht="27.95" customHeight="1" x14ac:dyDescent="0.25">
      <c r="A235" s="16"/>
      <c r="B235" s="38">
        <v>22</v>
      </c>
      <c r="C235" s="221"/>
      <c r="D235" s="221"/>
      <c r="E235" s="221"/>
      <c r="F235" s="220"/>
      <c r="G235" s="152"/>
      <c r="H235" s="152"/>
      <c r="I235" s="29"/>
      <c r="J235" s="29"/>
      <c r="K235" s="29"/>
      <c r="L235" s="29"/>
      <c r="M235" s="19"/>
      <c r="N235" s="107"/>
      <c r="O235" s="293"/>
      <c r="P235" s="540">
        <f t="shared" si="36"/>
        <v>0</v>
      </c>
      <c r="Q235" s="540"/>
      <c r="R235" s="541"/>
      <c r="S235" s="541"/>
      <c r="T235" s="393"/>
      <c r="U235" s="395"/>
      <c r="V235" s="395"/>
      <c r="W235" s="395"/>
      <c r="X235" s="6"/>
      <c r="Y235" s="6"/>
      <c r="Z235" s="6"/>
      <c r="AD235" s="98"/>
      <c r="AE235" s="98"/>
      <c r="AF235" s="6"/>
      <c r="AG235" s="6"/>
      <c r="AH235" s="6"/>
      <c r="AI235" s="6"/>
      <c r="AJ235" s="6"/>
      <c r="AK235" s="6"/>
      <c r="AL235" s="6"/>
      <c r="AM235" s="6"/>
      <c r="AN235" s="6"/>
      <c r="AO235" s="6"/>
    </row>
    <row r="236" spans="1:41" s="192" customFormat="1" ht="27.95" customHeight="1" x14ac:dyDescent="0.25">
      <c r="A236" s="16"/>
      <c r="B236" s="38">
        <v>23</v>
      </c>
      <c r="C236" s="221"/>
      <c r="D236" s="221"/>
      <c r="E236" s="221"/>
      <c r="F236" s="220"/>
      <c r="G236" s="152"/>
      <c r="H236" s="152"/>
      <c r="I236" s="29"/>
      <c r="J236" s="29"/>
      <c r="K236" s="29"/>
      <c r="L236" s="29"/>
      <c r="M236" s="19"/>
      <c r="N236" s="107"/>
      <c r="O236" s="293"/>
      <c r="P236" s="540">
        <f t="shared" si="36"/>
        <v>0</v>
      </c>
      <c r="Q236" s="540"/>
      <c r="R236" s="541"/>
      <c r="S236" s="541"/>
      <c r="T236" s="393"/>
      <c r="U236" s="395"/>
      <c r="V236" s="395"/>
      <c r="W236" s="395"/>
      <c r="X236" s="6"/>
      <c r="Y236" s="6"/>
      <c r="Z236" s="6"/>
      <c r="AD236" s="98"/>
      <c r="AE236" s="98"/>
      <c r="AF236" s="6"/>
      <c r="AG236" s="6"/>
      <c r="AH236" s="6"/>
      <c r="AI236" s="6"/>
      <c r="AJ236" s="6"/>
      <c r="AK236" s="6"/>
      <c r="AL236" s="6"/>
      <c r="AM236" s="6"/>
      <c r="AN236" s="6"/>
      <c r="AO236" s="6"/>
    </row>
    <row r="237" spans="1:41" s="192" customFormat="1" ht="27.95" customHeight="1" x14ac:dyDescent="0.25">
      <c r="A237" s="16"/>
      <c r="B237" s="38">
        <v>24</v>
      </c>
      <c r="C237" s="221"/>
      <c r="D237" s="221"/>
      <c r="E237" s="221"/>
      <c r="F237" s="220"/>
      <c r="G237" s="152"/>
      <c r="H237" s="152"/>
      <c r="I237" s="29"/>
      <c r="J237" s="29"/>
      <c r="K237" s="29"/>
      <c r="L237" s="29"/>
      <c r="M237" s="19"/>
      <c r="N237" s="107"/>
      <c r="O237" s="293"/>
      <c r="P237" s="540">
        <f t="shared" si="36"/>
        <v>0</v>
      </c>
      <c r="Q237" s="540"/>
      <c r="R237" s="541"/>
      <c r="S237" s="541"/>
      <c r="T237" s="393"/>
      <c r="U237" s="395"/>
      <c r="V237" s="395"/>
      <c r="W237" s="395"/>
      <c r="X237" s="6"/>
      <c r="Y237" s="6"/>
      <c r="Z237" s="6"/>
      <c r="AD237" s="98"/>
      <c r="AE237" s="98"/>
      <c r="AF237" s="6"/>
      <c r="AG237" s="6"/>
      <c r="AH237" s="6"/>
      <c r="AI237" s="6"/>
      <c r="AJ237" s="6"/>
      <c r="AK237" s="6"/>
      <c r="AL237" s="6"/>
      <c r="AM237" s="6"/>
      <c r="AN237" s="6"/>
      <c r="AO237" s="6"/>
    </row>
    <row r="238" spans="1:41" s="192" customFormat="1" ht="27.95" customHeight="1" x14ac:dyDescent="0.25">
      <c r="A238" s="16"/>
      <c r="B238" s="38">
        <v>25</v>
      </c>
      <c r="C238" s="221"/>
      <c r="D238" s="221"/>
      <c r="E238" s="221"/>
      <c r="F238" s="220"/>
      <c r="G238" s="152"/>
      <c r="H238" s="152"/>
      <c r="I238" s="29"/>
      <c r="J238" s="29"/>
      <c r="K238" s="29"/>
      <c r="L238" s="29"/>
      <c r="M238" s="19"/>
      <c r="N238" s="107"/>
      <c r="O238" s="293"/>
      <c r="P238" s="540">
        <f t="shared" si="36"/>
        <v>0</v>
      </c>
      <c r="Q238" s="540"/>
      <c r="R238" s="541"/>
      <c r="S238" s="541"/>
      <c r="T238" s="393"/>
      <c r="U238" s="395"/>
      <c r="V238" s="395"/>
      <c r="W238" s="395"/>
      <c r="X238" s="6"/>
      <c r="Y238" s="6"/>
      <c r="Z238" s="6"/>
      <c r="AD238" s="98"/>
      <c r="AE238" s="98"/>
      <c r="AF238" s="6"/>
      <c r="AG238" s="6"/>
      <c r="AH238" s="6"/>
      <c r="AI238" s="6"/>
      <c r="AJ238" s="6"/>
      <c r="AK238" s="6"/>
      <c r="AL238" s="6"/>
      <c r="AM238" s="6"/>
      <c r="AN238" s="6"/>
      <c r="AO238" s="6"/>
    </row>
    <row r="239" spans="1:41" s="192" customFormat="1" ht="27.95" customHeight="1" x14ac:dyDescent="0.25">
      <c r="A239" s="16"/>
      <c r="B239" s="38">
        <v>26</v>
      </c>
      <c r="C239" s="221"/>
      <c r="D239" s="221"/>
      <c r="E239" s="221"/>
      <c r="F239" s="220"/>
      <c r="G239" s="152"/>
      <c r="H239" s="152"/>
      <c r="I239" s="29"/>
      <c r="J239" s="29"/>
      <c r="K239" s="29"/>
      <c r="L239" s="29"/>
      <c r="M239" s="19"/>
      <c r="N239" s="107"/>
      <c r="O239" s="293"/>
      <c r="P239" s="540">
        <f t="shared" si="36"/>
        <v>0</v>
      </c>
      <c r="Q239" s="540"/>
      <c r="R239" s="541"/>
      <c r="S239" s="541"/>
      <c r="T239" s="393"/>
      <c r="U239" s="395"/>
      <c r="V239" s="395"/>
      <c r="W239" s="395"/>
      <c r="X239" s="6"/>
      <c r="Y239" s="6"/>
      <c r="Z239" s="6"/>
      <c r="AD239" s="98"/>
      <c r="AE239" s="98"/>
      <c r="AF239" s="6"/>
      <c r="AG239" s="6"/>
      <c r="AH239" s="6"/>
      <c r="AI239" s="6"/>
      <c r="AJ239" s="6"/>
      <c r="AK239" s="6"/>
      <c r="AL239" s="6"/>
      <c r="AM239" s="6"/>
      <c r="AN239" s="6"/>
      <c r="AO239" s="6"/>
    </row>
    <row r="240" spans="1:41" s="192" customFormat="1" ht="27.95" customHeight="1" x14ac:dyDescent="0.25">
      <c r="A240" s="16"/>
      <c r="B240" s="38">
        <v>27</v>
      </c>
      <c r="C240" s="221"/>
      <c r="D240" s="221"/>
      <c r="E240" s="221"/>
      <c r="F240" s="220"/>
      <c r="G240" s="152"/>
      <c r="H240" s="152"/>
      <c r="I240" s="29"/>
      <c r="J240" s="29"/>
      <c r="K240" s="29"/>
      <c r="L240" s="29"/>
      <c r="M240" s="19"/>
      <c r="N240" s="107"/>
      <c r="O240" s="293"/>
      <c r="P240" s="540">
        <f t="shared" si="36"/>
        <v>0</v>
      </c>
      <c r="Q240" s="540"/>
      <c r="R240" s="541"/>
      <c r="S240" s="541"/>
      <c r="T240" s="393"/>
      <c r="U240" s="395"/>
      <c r="V240" s="395"/>
      <c r="W240" s="395"/>
      <c r="X240" s="6"/>
      <c r="Y240" s="6"/>
      <c r="Z240" s="6"/>
      <c r="AD240" s="98"/>
      <c r="AE240" s="98"/>
      <c r="AF240" s="6"/>
      <c r="AG240" s="6"/>
      <c r="AH240" s="6"/>
      <c r="AI240" s="6"/>
      <c r="AJ240" s="6"/>
      <c r="AK240" s="6"/>
      <c r="AL240" s="6"/>
      <c r="AM240" s="6"/>
      <c r="AN240" s="6"/>
      <c r="AO240" s="6"/>
    </row>
    <row r="241" spans="1:41" s="192" customFormat="1" ht="27.95" customHeight="1" x14ac:dyDescent="0.25">
      <c r="A241" s="16"/>
      <c r="B241" s="38">
        <v>28</v>
      </c>
      <c r="C241" s="221"/>
      <c r="D241" s="221"/>
      <c r="E241" s="221"/>
      <c r="F241" s="220"/>
      <c r="G241" s="152"/>
      <c r="H241" s="152"/>
      <c r="I241" s="29"/>
      <c r="J241" s="29"/>
      <c r="K241" s="29"/>
      <c r="L241" s="29"/>
      <c r="M241" s="19"/>
      <c r="N241" s="107"/>
      <c r="O241" s="293"/>
      <c r="P241" s="540">
        <f t="shared" si="36"/>
        <v>0</v>
      </c>
      <c r="Q241" s="540"/>
      <c r="R241" s="541"/>
      <c r="S241" s="541"/>
      <c r="T241" s="393"/>
      <c r="U241" s="395"/>
      <c r="V241" s="395"/>
      <c r="W241" s="395"/>
      <c r="X241" s="6"/>
      <c r="Y241" s="6"/>
      <c r="Z241" s="6"/>
      <c r="AD241" s="98"/>
      <c r="AE241" s="98"/>
      <c r="AF241" s="6"/>
      <c r="AG241" s="6"/>
      <c r="AH241" s="6"/>
      <c r="AI241" s="6"/>
      <c r="AJ241" s="6"/>
      <c r="AK241" s="6"/>
      <c r="AL241" s="6"/>
      <c r="AM241" s="6"/>
      <c r="AN241" s="6"/>
      <c r="AO241" s="6"/>
    </row>
    <row r="242" spans="1:41" s="192" customFormat="1" ht="27.95" customHeight="1" x14ac:dyDescent="0.25">
      <c r="A242" s="16"/>
      <c r="B242" s="38">
        <v>29</v>
      </c>
      <c r="C242" s="221"/>
      <c r="D242" s="221"/>
      <c r="E242" s="221"/>
      <c r="F242" s="220"/>
      <c r="G242" s="152"/>
      <c r="H242" s="152"/>
      <c r="I242" s="29"/>
      <c r="J242" s="29"/>
      <c r="K242" s="29"/>
      <c r="L242" s="29"/>
      <c r="M242" s="19"/>
      <c r="N242" s="107"/>
      <c r="O242" s="293"/>
      <c r="P242" s="540">
        <f t="shared" si="36"/>
        <v>0</v>
      </c>
      <c r="Q242" s="540"/>
      <c r="R242" s="541"/>
      <c r="S242" s="541"/>
      <c r="T242" s="393"/>
      <c r="U242" s="395"/>
      <c r="V242" s="395"/>
      <c r="W242" s="395"/>
      <c r="X242" s="6"/>
      <c r="Y242" s="6"/>
      <c r="Z242" s="6"/>
      <c r="AD242" s="98"/>
      <c r="AE242" s="98"/>
      <c r="AF242" s="6"/>
      <c r="AG242" s="6"/>
      <c r="AH242" s="6"/>
      <c r="AI242" s="6"/>
      <c r="AJ242" s="6"/>
      <c r="AK242" s="6"/>
      <c r="AL242" s="6"/>
      <c r="AM242" s="6"/>
      <c r="AN242" s="6"/>
      <c r="AO242" s="6"/>
    </row>
    <row r="243" spans="1:41" s="192" customFormat="1" ht="27.95" customHeight="1" x14ac:dyDescent="0.25">
      <c r="A243" s="16"/>
      <c r="B243" s="38">
        <v>30</v>
      </c>
      <c r="C243" s="221"/>
      <c r="D243" s="221"/>
      <c r="E243" s="221"/>
      <c r="F243" s="220"/>
      <c r="G243" s="152"/>
      <c r="H243" s="152"/>
      <c r="I243" s="29"/>
      <c r="J243" s="29"/>
      <c r="K243" s="29"/>
      <c r="L243" s="29"/>
      <c r="M243" s="19"/>
      <c r="N243" s="107"/>
      <c r="O243" s="293"/>
      <c r="P243" s="540">
        <f t="shared" si="36"/>
        <v>0</v>
      </c>
      <c r="Q243" s="540"/>
      <c r="R243" s="541"/>
      <c r="S243" s="541"/>
      <c r="T243" s="393"/>
      <c r="U243" s="395"/>
      <c r="V243" s="395"/>
      <c r="W243" s="395"/>
      <c r="X243" s="6"/>
      <c r="Y243" s="6"/>
      <c r="Z243" s="6"/>
      <c r="AD243" s="98"/>
      <c r="AE243" s="98"/>
      <c r="AF243" s="6"/>
      <c r="AG243" s="6"/>
      <c r="AH243" s="6"/>
      <c r="AI243" s="6"/>
      <c r="AJ243" s="6"/>
      <c r="AK243" s="6"/>
      <c r="AL243" s="6"/>
      <c r="AM243" s="6"/>
      <c r="AN243" s="6"/>
      <c r="AO243" s="6"/>
    </row>
    <row r="244" spans="1:41" s="192" customFormat="1" ht="18" customHeight="1" x14ac:dyDescent="0.25">
      <c r="A244" s="16"/>
      <c r="B244" s="25"/>
      <c r="C244" s="191"/>
      <c r="D244" s="191"/>
      <c r="E244" s="191"/>
      <c r="F244" s="38">
        <f>COUNTIF(F214:F243,"yes")</f>
        <v>0</v>
      </c>
      <c r="G244" s="529" t="s">
        <v>76</v>
      </c>
      <c r="H244" s="530"/>
      <c r="I244" s="190">
        <f>SUM(I213:I243)</f>
        <v>0</v>
      </c>
      <c r="J244" s="190">
        <f t="shared" ref="J244:L244" si="37">SUM(J213:J243)</f>
        <v>0</v>
      </c>
      <c r="K244" s="190">
        <f t="shared" si="37"/>
        <v>0</v>
      </c>
      <c r="L244" s="190">
        <f t="shared" si="37"/>
        <v>0</v>
      </c>
      <c r="M244" s="19"/>
      <c r="N244" s="107"/>
      <c r="O244" s="292"/>
      <c r="P244" s="538"/>
      <c r="Q244" s="539"/>
      <c r="R244" s="538"/>
      <c r="S244" s="539"/>
      <c r="U244" s="6"/>
      <c r="V244" s="6"/>
      <c r="W244" s="6"/>
      <c r="X244" s="6"/>
      <c r="Y244" s="6"/>
      <c r="Z244" s="6"/>
      <c r="AD244" s="98"/>
      <c r="AE244" s="98"/>
      <c r="AF244" s="6"/>
      <c r="AG244" s="6"/>
      <c r="AH244" s="6"/>
      <c r="AI244" s="6"/>
      <c r="AJ244" s="6"/>
      <c r="AK244" s="6"/>
      <c r="AL244" s="6"/>
      <c r="AM244" s="6"/>
      <c r="AN244" s="6"/>
      <c r="AO244" s="6"/>
    </row>
    <row r="245" spans="1:41" s="192" customFormat="1" ht="9.9499999999999993" customHeight="1" x14ac:dyDescent="0.25">
      <c r="A245" s="16"/>
      <c r="B245" s="18"/>
      <c r="C245" s="191"/>
      <c r="D245" s="191"/>
      <c r="E245" s="191"/>
      <c r="F245" s="191"/>
      <c r="G245" s="188"/>
      <c r="H245" s="188"/>
      <c r="I245" s="188"/>
      <c r="J245" s="188"/>
      <c r="K245" s="188"/>
      <c r="L245" s="188"/>
      <c r="M245" s="19"/>
      <c r="N245" s="107"/>
      <c r="O245" s="32"/>
      <c r="P245" s="32"/>
      <c r="Q245" s="32"/>
      <c r="R245" s="32"/>
      <c r="S245" s="32"/>
      <c r="U245" s="6"/>
      <c r="V245" s="6"/>
      <c r="W245" s="6"/>
      <c r="X245" s="6"/>
      <c r="Y245" s="6"/>
      <c r="Z245" s="6"/>
      <c r="AD245" s="98"/>
      <c r="AE245" s="98"/>
      <c r="AF245" s="6"/>
      <c r="AG245" s="6"/>
      <c r="AH245" s="6"/>
      <c r="AI245" s="6"/>
      <c r="AJ245" s="6"/>
      <c r="AK245" s="6"/>
      <c r="AL245" s="6"/>
      <c r="AM245" s="6"/>
      <c r="AN245" s="6"/>
      <c r="AO245" s="6"/>
    </row>
    <row r="246" spans="1:41" s="192" customFormat="1" ht="18" customHeight="1" x14ac:dyDescent="0.25">
      <c r="A246" s="16"/>
      <c r="B246" s="18"/>
      <c r="C246" s="341" t="s">
        <v>470</v>
      </c>
      <c r="D246" s="17"/>
      <c r="E246" s="17"/>
      <c r="F246" s="17"/>
      <c r="G246" s="188"/>
      <c r="H246" s="188"/>
      <c r="I246" s="188"/>
      <c r="J246" s="188"/>
      <c r="K246" s="188"/>
      <c r="L246" s="188"/>
      <c r="M246" s="19"/>
      <c r="N246" s="107"/>
      <c r="O246" s="32"/>
      <c r="P246" s="32"/>
      <c r="Q246" s="32"/>
      <c r="R246" s="32"/>
      <c r="S246" s="32"/>
      <c r="U246" s="6"/>
      <c r="V246" s="6"/>
      <c r="W246" s="6"/>
      <c r="X246" s="6"/>
      <c r="Y246" s="6"/>
      <c r="Z246" s="6"/>
      <c r="AD246" s="98"/>
      <c r="AE246" s="98"/>
      <c r="AF246" s="6"/>
      <c r="AG246" s="6"/>
      <c r="AH246" s="6"/>
      <c r="AI246" s="6"/>
      <c r="AJ246" s="6"/>
      <c r="AK246" s="6"/>
      <c r="AL246" s="6"/>
      <c r="AM246" s="6"/>
      <c r="AN246" s="6"/>
      <c r="AO246" s="6"/>
    </row>
    <row r="247" spans="1:41" s="192" customFormat="1" ht="18" customHeight="1" x14ac:dyDescent="0.25">
      <c r="A247" s="16"/>
      <c r="B247" s="18"/>
      <c r="C247" s="335" t="s">
        <v>471</v>
      </c>
      <c r="D247" s="191"/>
      <c r="E247" s="523"/>
      <c r="F247" s="524"/>
      <c r="G247" s="524"/>
      <c r="H247" s="524"/>
      <c r="I247" s="524"/>
      <c r="J247" s="524"/>
      <c r="K247" s="524"/>
      <c r="L247" s="525"/>
      <c r="M247" s="19"/>
      <c r="N247" s="107"/>
      <c r="O247" s="32"/>
      <c r="P247" s="32"/>
      <c r="Q247" s="32"/>
      <c r="R247" s="32"/>
      <c r="S247" s="32"/>
      <c r="U247" s="6"/>
      <c r="V247" s="6"/>
      <c r="W247" s="6"/>
      <c r="X247" s="6"/>
      <c r="Y247" s="6"/>
      <c r="Z247" s="6"/>
      <c r="AD247" s="98"/>
      <c r="AE247" s="98"/>
      <c r="AF247" s="6"/>
      <c r="AG247" s="6"/>
      <c r="AH247" s="6"/>
      <c r="AI247" s="6"/>
      <c r="AJ247" s="6"/>
      <c r="AK247" s="6"/>
      <c r="AL247" s="6"/>
      <c r="AM247" s="6"/>
      <c r="AN247" s="6"/>
      <c r="AO247" s="6"/>
    </row>
    <row r="248" spans="1:41" s="192" customFormat="1" ht="18" customHeight="1" x14ac:dyDescent="0.25">
      <c r="A248" s="16"/>
      <c r="B248" s="18"/>
      <c r="C248" s="335" t="s">
        <v>549</v>
      </c>
      <c r="D248" s="191"/>
      <c r="E248" s="523"/>
      <c r="F248" s="524"/>
      <c r="G248" s="524"/>
      <c r="H248" s="524"/>
      <c r="I248" s="524"/>
      <c r="J248" s="524"/>
      <c r="K248" s="524"/>
      <c r="L248" s="525"/>
      <c r="M248" s="19"/>
      <c r="N248" s="107"/>
      <c r="O248" s="32"/>
      <c r="P248" s="32"/>
      <c r="Q248" s="32"/>
      <c r="R248" s="32"/>
      <c r="S248" s="32"/>
      <c r="U248" s="6"/>
      <c r="V248" s="6"/>
      <c r="W248" s="6"/>
      <c r="X248" s="6"/>
      <c r="Y248" s="6"/>
      <c r="Z248" s="6"/>
      <c r="AD248" s="98"/>
      <c r="AE248" s="98"/>
      <c r="AF248" s="6"/>
      <c r="AG248" s="6"/>
      <c r="AH248" s="6"/>
      <c r="AI248" s="6"/>
      <c r="AJ248" s="6"/>
      <c r="AK248" s="6"/>
      <c r="AL248" s="6"/>
      <c r="AM248" s="6"/>
      <c r="AN248" s="6"/>
      <c r="AO248" s="6"/>
    </row>
    <row r="249" spans="1:41" s="192" customFormat="1" ht="18" customHeight="1" x14ac:dyDescent="0.25">
      <c r="A249" s="16"/>
      <c r="B249" s="18"/>
      <c r="C249" s="352" t="s">
        <v>423</v>
      </c>
      <c r="D249" s="191"/>
      <c r="E249" s="523"/>
      <c r="F249" s="524"/>
      <c r="G249" s="524"/>
      <c r="H249" s="524"/>
      <c r="I249" s="524"/>
      <c r="J249" s="524"/>
      <c r="K249" s="524"/>
      <c r="L249" s="525"/>
      <c r="M249" s="19"/>
      <c r="N249" s="107"/>
      <c r="O249" s="32"/>
      <c r="P249" s="32"/>
      <c r="Q249" s="32"/>
      <c r="R249" s="32"/>
      <c r="S249" s="32"/>
      <c r="U249" s="6"/>
      <c r="V249" s="6"/>
      <c r="W249" s="6"/>
      <c r="X249" s="6"/>
      <c r="Y249" s="6"/>
      <c r="Z249" s="6"/>
      <c r="AD249" s="98"/>
      <c r="AE249" s="98"/>
      <c r="AF249" s="6"/>
      <c r="AG249" s="6"/>
      <c r="AH249" s="6"/>
      <c r="AI249" s="6"/>
      <c r="AJ249" s="6"/>
      <c r="AK249" s="6"/>
      <c r="AL249" s="6"/>
      <c r="AM249" s="6"/>
      <c r="AN249" s="6"/>
      <c r="AO249" s="6"/>
    </row>
    <row r="250" spans="1:41" s="192" customFormat="1" ht="18" customHeight="1" x14ac:dyDescent="0.25">
      <c r="A250" s="16"/>
      <c r="B250" s="18"/>
      <c r="C250" s="335" t="s">
        <v>376</v>
      </c>
      <c r="D250" s="191"/>
      <c r="E250" s="523"/>
      <c r="F250" s="524"/>
      <c r="G250" s="524"/>
      <c r="H250" s="524"/>
      <c r="I250" s="524"/>
      <c r="J250" s="524"/>
      <c r="K250" s="524"/>
      <c r="L250" s="525"/>
      <c r="M250" s="19"/>
      <c r="N250" s="107"/>
      <c r="O250" s="32"/>
      <c r="P250" s="32"/>
      <c r="Q250" s="32"/>
      <c r="R250" s="32"/>
      <c r="S250" s="32"/>
      <c r="U250" s="6"/>
      <c r="V250" s="6"/>
      <c r="W250" s="6"/>
      <c r="X250" s="6"/>
      <c r="Y250" s="6"/>
      <c r="Z250" s="6"/>
      <c r="AD250" s="98"/>
      <c r="AE250" s="98"/>
      <c r="AF250" s="6"/>
      <c r="AG250" s="6"/>
      <c r="AH250" s="6"/>
      <c r="AI250" s="6"/>
      <c r="AJ250" s="6"/>
      <c r="AK250" s="6"/>
      <c r="AL250" s="6"/>
      <c r="AM250" s="6"/>
      <c r="AN250" s="6"/>
      <c r="AO250" s="6"/>
    </row>
    <row r="251" spans="1:41" s="192" customFormat="1" ht="18" customHeight="1" x14ac:dyDescent="0.25">
      <c r="A251" s="21"/>
      <c r="B251" s="22"/>
      <c r="C251" s="22"/>
      <c r="D251" s="22"/>
      <c r="E251" s="22"/>
      <c r="F251" s="22"/>
      <c r="G251" s="22"/>
      <c r="H251" s="22"/>
      <c r="I251" s="22"/>
      <c r="J251" s="22"/>
      <c r="K251" s="22"/>
      <c r="L251" s="22"/>
      <c r="M251" s="23"/>
      <c r="N251" s="107"/>
      <c r="O251" s="32"/>
      <c r="P251" s="32"/>
      <c r="Q251" s="32"/>
      <c r="R251" s="32"/>
      <c r="S251" s="32"/>
      <c r="U251" s="6"/>
      <c r="V251" s="6"/>
      <c r="W251" s="6"/>
      <c r="X251" s="6"/>
      <c r="Y251" s="6"/>
      <c r="Z251" s="6"/>
      <c r="AD251" s="98"/>
      <c r="AE251" s="98"/>
      <c r="AF251" s="6"/>
      <c r="AG251" s="6"/>
      <c r="AH251" s="6"/>
      <c r="AI251" s="6"/>
      <c r="AJ251" s="6"/>
      <c r="AK251" s="6"/>
      <c r="AL251" s="6"/>
      <c r="AM251" s="6"/>
      <c r="AN251" s="6"/>
      <c r="AO251" s="6"/>
    </row>
    <row r="252" spans="1:41" ht="18" customHeight="1" x14ac:dyDescent="0.25">
      <c r="O252" s="32" t="s">
        <v>59</v>
      </c>
    </row>
    <row r="253" spans="1:41" ht="9.9499999999999993" customHeight="1" x14ac:dyDescent="0.25"/>
    <row r="254" spans="1:41" ht="18" customHeight="1" x14ac:dyDescent="0.25">
      <c r="O254" s="494" t="s">
        <v>78</v>
      </c>
      <c r="P254" s="495"/>
      <c r="Q254" s="495"/>
      <c r="R254" s="496"/>
      <c r="S254" s="494" t="s">
        <v>85</v>
      </c>
      <c r="T254" s="495"/>
      <c r="U254" s="495"/>
      <c r="V254" s="496"/>
      <c r="W254" s="494" t="s">
        <v>79</v>
      </c>
      <c r="X254" s="495"/>
      <c r="Y254" s="495"/>
      <c r="Z254" s="496"/>
      <c r="AA254" s="494" t="s">
        <v>80</v>
      </c>
      <c r="AB254" s="495"/>
      <c r="AC254" s="495"/>
      <c r="AD254" s="496"/>
      <c r="AE254" s="494" t="s">
        <v>77</v>
      </c>
      <c r="AF254" s="496"/>
      <c r="AG254" s="494" t="s">
        <v>81</v>
      </c>
      <c r="AH254" s="495"/>
      <c r="AI254" s="495"/>
      <c r="AJ254" s="496"/>
      <c r="AK254" s="489" t="s">
        <v>63</v>
      </c>
      <c r="AL254" s="491"/>
      <c r="AN254" s="489" t="s">
        <v>62</v>
      </c>
      <c r="AO254" s="491"/>
    </row>
    <row r="255" spans="1:41" ht="18" customHeight="1" x14ac:dyDescent="0.25">
      <c r="O255" s="494" t="s">
        <v>8</v>
      </c>
      <c r="P255" s="496"/>
      <c r="Q255" s="494" t="s">
        <v>7</v>
      </c>
      <c r="R255" s="496"/>
      <c r="S255" s="489" t="s">
        <v>8</v>
      </c>
      <c r="T255" s="491"/>
      <c r="U255" s="494" t="s">
        <v>7</v>
      </c>
      <c r="V255" s="496"/>
      <c r="W255" s="494" t="s">
        <v>8</v>
      </c>
      <c r="X255" s="496"/>
      <c r="Y255" s="489" t="s">
        <v>7</v>
      </c>
      <c r="Z255" s="491"/>
      <c r="AA255" s="494" t="s">
        <v>8</v>
      </c>
      <c r="AB255" s="496"/>
      <c r="AC255" s="494" t="s">
        <v>7</v>
      </c>
      <c r="AD255" s="496"/>
      <c r="AE255" s="199" t="s">
        <v>8</v>
      </c>
      <c r="AF255" s="199" t="s">
        <v>7</v>
      </c>
      <c r="AG255" s="494" t="s">
        <v>8</v>
      </c>
      <c r="AH255" s="496"/>
      <c r="AI255" s="494" t="s">
        <v>7</v>
      </c>
      <c r="AJ255" s="496"/>
      <c r="AK255" s="199" t="s">
        <v>7</v>
      </c>
      <c r="AL255" s="199">
        <v>24</v>
      </c>
      <c r="AN255" s="199" t="s">
        <v>7</v>
      </c>
      <c r="AO255" s="199">
        <v>32</v>
      </c>
    </row>
    <row r="256" spans="1:41" ht="18" customHeight="1" x14ac:dyDescent="0.25">
      <c r="O256" s="511">
        <v>5000</v>
      </c>
      <c r="P256" s="513"/>
      <c r="Q256" s="511">
        <v>30000</v>
      </c>
      <c r="R256" s="513"/>
      <c r="S256" s="511">
        <v>900</v>
      </c>
      <c r="T256" s="513"/>
      <c r="U256" s="514">
        <v>2900</v>
      </c>
      <c r="V256" s="515"/>
      <c r="W256" s="511">
        <v>5</v>
      </c>
      <c r="X256" s="513"/>
      <c r="Y256" s="514">
        <v>11</v>
      </c>
      <c r="Z256" s="515"/>
      <c r="AA256" s="511">
        <v>45</v>
      </c>
      <c r="AB256" s="513"/>
      <c r="AC256" s="511">
        <v>200</v>
      </c>
      <c r="AD256" s="513"/>
      <c r="AE256" s="183">
        <v>3</v>
      </c>
      <c r="AF256" s="183">
        <v>4</v>
      </c>
      <c r="AG256" s="511">
        <v>8</v>
      </c>
      <c r="AH256" s="513"/>
      <c r="AI256" s="511">
        <v>15</v>
      </c>
      <c r="AJ256" s="513"/>
      <c r="AK256" s="199" t="s">
        <v>8</v>
      </c>
      <c r="AL256" s="199">
        <v>18</v>
      </c>
      <c r="AN256" s="199" t="s">
        <v>8</v>
      </c>
      <c r="AO256" s="199">
        <v>25</v>
      </c>
    </row>
    <row r="257" spans="15:41" ht="18" customHeight="1" x14ac:dyDescent="0.25">
      <c r="O257" s="511">
        <v>3000</v>
      </c>
      <c r="P257" s="513"/>
      <c r="Q257" s="511">
        <v>20000</v>
      </c>
      <c r="R257" s="513"/>
      <c r="S257" s="511">
        <v>700</v>
      </c>
      <c r="T257" s="513"/>
      <c r="U257" s="514">
        <v>2400</v>
      </c>
      <c r="V257" s="515"/>
      <c r="W257" s="511">
        <v>3</v>
      </c>
      <c r="X257" s="513"/>
      <c r="Y257" s="514">
        <v>7</v>
      </c>
      <c r="Z257" s="515"/>
      <c r="AA257" s="511">
        <v>30</v>
      </c>
      <c r="AB257" s="513"/>
      <c r="AC257" s="511">
        <v>150</v>
      </c>
      <c r="AD257" s="513"/>
      <c r="AE257" s="183">
        <v>2</v>
      </c>
      <c r="AF257" s="183">
        <v>3</v>
      </c>
      <c r="AG257" s="511">
        <v>5</v>
      </c>
      <c r="AH257" s="513"/>
      <c r="AI257" s="511">
        <v>10</v>
      </c>
      <c r="AJ257" s="513"/>
      <c r="AK257" s="107"/>
      <c r="AL257" s="107"/>
      <c r="AN257" s="224"/>
      <c r="AO257" s="224"/>
    </row>
    <row r="258" spans="15:41" ht="18" customHeight="1" x14ac:dyDescent="0.25">
      <c r="O258" s="511">
        <v>1000</v>
      </c>
      <c r="P258" s="513"/>
      <c r="Q258" s="511">
        <v>10000</v>
      </c>
      <c r="R258" s="513"/>
      <c r="S258" s="511">
        <v>500</v>
      </c>
      <c r="T258" s="513"/>
      <c r="U258" s="514">
        <v>1900</v>
      </c>
      <c r="V258" s="515"/>
      <c r="W258" s="511">
        <v>1</v>
      </c>
      <c r="X258" s="513"/>
      <c r="Y258" s="514">
        <v>3</v>
      </c>
      <c r="Z258" s="515"/>
      <c r="AA258" s="511">
        <v>15</v>
      </c>
      <c r="AB258" s="513"/>
      <c r="AC258" s="511">
        <v>100</v>
      </c>
      <c r="AD258" s="513"/>
      <c r="AE258" s="183">
        <v>1</v>
      </c>
      <c r="AF258" s="183">
        <v>2</v>
      </c>
      <c r="AG258" s="511">
        <v>2</v>
      </c>
      <c r="AH258" s="513"/>
      <c r="AI258" s="511">
        <v>5</v>
      </c>
      <c r="AJ258" s="513"/>
      <c r="AK258" s="107"/>
      <c r="AL258" s="107"/>
    </row>
    <row r="259" spans="15:41" ht="9.9499999999999993" customHeight="1" x14ac:dyDescent="0.25">
      <c r="O259" s="223"/>
      <c r="P259" s="223"/>
      <c r="Q259" s="223"/>
      <c r="R259" s="223"/>
      <c r="S259" s="107"/>
      <c r="T259" s="107"/>
      <c r="U259" s="223"/>
      <c r="V259" s="223"/>
      <c r="W259" s="223"/>
      <c r="X259" s="223"/>
      <c r="Y259" s="107"/>
      <c r="Z259" s="107"/>
      <c r="AA259" s="223"/>
      <c r="AB259" s="223"/>
      <c r="AC259" s="223"/>
      <c r="AD259" s="223"/>
      <c r="AE259" s="107"/>
      <c r="AF259" s="107"/>
      <c r="AG259" s="107"/>
      <c r="AH259" s="107"/>
      <c r="AI259" s="107"/>
      <c r="AJ259" s="107"/>
      <c r="AK259" s="107"/>
      <c r="AL259" s="107"/>
    </row>
    <row r="260" spans="15:41" ht="18" customHeight="1" x14ac:dyDescent="0.25">
      <c r="O260" s="150" t="s">
        <v>292</v>
      </c>
      <c r="P260" s="150"/>
      <c r="Q260" s="150"/>
      <c r="R260" s="150"/>
      <c r="S260" s="150"/>
      <c r="T260" s="37"/>
      <c r="Y260" s="7"/>
      <c r="Z260" s="7"/>
      <c r="AA260" s="7"/>
      <c r="AB260" s="7"/>
      <c r="AC260" s="7"/>
      <c r="AD260" s="7"/>
      <c r="AE260" s="7"/>
      <c r="AF260" s="7"/>
      <c r="AG260" s="7"/>
      <c r="AH260" s="7"/>
      <c r="AI260" s="7"/>
      <c r="AJ260" s="7"/>
      <c r="AK260" s="7"/>
      <c r="AL260" s="7"/>
      <c r="AN260" s="557"/>
      <c r="AO260" s="557"/>
    </row>
    <row r="261" spans="15:41" ht="9.9499999999999993" customHeight="1" x14ac:dyDescent="0.25">
      <c r="O261" s="150"/>
      <c r="P261" s="150"/>
      <c r="Q261" s="150"/>
      <c r="R261" s="150"/>
      <c r="S261" s="150"/>
      <c r="T261" s="37"/>
      <c r="Y261" s="7"/>
      <c r="Z261" s="7"/>
      <c r="AA261" s="7"/>
      <c r="AB261" s="7"/>
      <c r="AN261" s="207"/>
      <c r="AO261" s="207"/>
    </row>
    <row r="262" spans="15:41" ht="18" customHeight="1" x14ac:dyDescent="0.25">
      <c r="O262" s="521" t="s">
        <v>283</v>
      </c>
      <c r="P262" s="521"/>
      <c r="Q262" s="521" t="s">
        <v>285</v>
      </c>
      <c r="R262" s="521"/>
      <c r="S262" s="521" t="s">
        <v>286</v>
      </c>
      <c r="T262" s="521"/>
      <c r="U262" s="511" t="s">
        <v>279</v>
      </c>
      <c r="V262" s="513"/>
      <c r="W262" s="489" t="s">
        <v>75</v>
      </c>
      <c r="X262" s="491"/>
      <c r="Y262" s="489" t="s">
        <v>62</v>
      </c>
      <c r="Z262" s="491"/>
      <c r="AA262" s="489" t="s">
        <v>284</v>
      </c>
      <c r="AB262" s="491"/>
      <c r="AN262" s="207"/>
      <c r="AO262" s="207"/>
    </row>
    <row r="263" spans="15:41" ht="18" customHeight="1" x14ac:dyDescent="0.25">
      <c r="O263" s="521">
        <v>200</v>
      </c>
      <c r="P263" s="521"/>
      <c r="Q263" s="521">
        <v>250</v>
      </c>
      <c r="R263" s="521"/>
      <c r="S263" s="521">
        <v>200</v>
      </c>
      <c r="T263" s="521"/>
      <c r="U263" s="511">
        <v>5</v>
      </c>
      <c r="V263" s="513"/>
      <c r="W263" s="489">
        <v>3</v>
      </c>
      <c r="X263" s="491"/>
      <c r="Y263" s="489">
        <v>10</v>
      </c>
      <c r="Z263" s="491"/>
      <c r="AA263" s="489">
        <v>2</v>
      </c>
      <c r="AB263" s="491"/>
      <c r="AN263" s="207"/>
      <c r="AO263" s="207"/>
    </row>
    <row r="264" spans="15:41" ht="18" customHeight="1" x14ac:dyDescent="0.25">
      <c r="O264" s="538"/>
      <c r="P264" s="538"/>
      <c r="Q264" s="538"/>
      <c r="R264" s="538"/>
      <c r="S264" s="150"/>
      <c r="T264" s="37"/>
    </row>
    <row r="265" spans="15:41" ht="18" customHeight="1" x14ac:dyDescent="0.25">
      <c r="O265" s="150"/>
      <c r="P265" s="150"/>
      <c r="Q265" s="150"/>
      <c r="R265" s="150"/>
      <c r="S265" s="150"/>
      <c r="T265" s="37"/>
    </row>
    <row r="266" spans="15:41" ht="18" customHeight="1" x14ac:dyDescent="0.25">
      <c r="O266" s="150"/>
      <c r="P266" s="150"/>
      <c r="Q266" s="150"/>
      <c r="R266" s="150"/>
      <c r="S266" s="150"/>
      <c r="T266" s="37"/>
    </row>
    <row r="267" spans="15:41" ht="18" customHeight="1" x14ac:dyDescent="0.25">
      <c r="O267" s="150"/>
      <c r="P267" s="150"/>
      <c r="Q267" s="150"/>
      <c r="R267" s="150"/>
      <c r="S267" s="150"/>
      <c r="T267" s="37"/>
    </row>
    <row r="268" spans="15:41" ht="18" customHeight="1" x14ac:dyDescent="0.25">
      <c r="O268" s="150"/>
      <c r="P268" s="150"/>
      <c r="Q268" s="150"/>
      <c r="R268" s="150"/>
      <c r="S268" s="150"/>
      <c r="T268" s="37"/>
    </row>
    <row r="269" spans="15:41" ht="18" customHeight="1" x14ac:dyDescent="0.25">
      <c r="O269" s="150"/>
      <c r="P269" s="150"/>
      <c r="Q269" s="150"/>
      <c r="R269" s="150"/>
      <c r="S269" s="150"/>
      <c r="T269" s="37"/>
    </row>
    <row r="270" spans="15:41" ht="18" customHeight="1" x14ac:dyDescent="0.25">
      <c r="O270" s="150"/>
      <c r="P270" s="150"/>
      <c r="Q270" s="150"/>
      <c r="R270" s="150"/>
      <c r="S270" s="150"/>
      <c r="T270" s="37"/>
    </row>
    <row r="271" spans="15:41" ht="18" customHeight="1" x14ac:dyDescent="0.25">
      <c r="O271" s="150"/>
      <c r="P271" s="150"/>
      <c r="Q271" s="150"/>
      <c r="R271" s="150"/>
      <c r="S271" s="150"/>
      <c r="T271" s="37"/>
    </row>
    <row r="272" spans="15:41" ht="18" customHeight="1" x14ac:dyDescent="0.25">
      <c r="O272" s="150"/>
      <c r="P272" s="150"/>
      <c r="Q272" s="150"/>
      <c r="R272" s="150"/>
      <c r="S272" s="150"/>
      <c r="T272" s="37"/>
    </row>
    <row r="273" spans="15:20" ht="18" customHeight="1" x14ac:dyDescent="0.25">
      <c r="O273" s="150"/>
      <c r="P273" s="150"/>
      <c r="Q273" s="150"/>
      <c r="R273" s="150"/>
      <c r="S273" s="150"/>
      <c r="T273" s="37"/>
    </row>
    <row r="274" spans="15:20" ht="18" customHeight="1" x14ac:dyDescent="0.25">
      <c r="O274" s="150"/>
      <c r="P274" s="150"/>
      <c r="Q274" s="150"/>
      <c r="R274" s="150"/>
      <c r="S274" s="150"/>
      <c r="T274" s="37"/>
    </row>
    <row r="275" spans="15:20" ht="18" customHeight="1" x14ac:dyDescent="0.25">
      <c r="O275" s="150"/>
      <c r="P275" s="150"/>
      <c r="Q275" s="150"/>
      <c r="R275" s="150"/>
      <c r="S275" s="150"/>
      <c r="T275" s="37"/>
    </row>
    <row r="276" spans="15:20" ht="18" customHeight="1" x14ac:dyDescent="0.25">
      <c r="O276" s="150"/>
      <c r="P276" s="150"/>
      <c r="Q276" s="150"/>
      <c r="R276" s="150"/>
      <c r="S276" s="150"/>
      <c r="T276" s="37"/>
    </row>
    <row r="277" spans="15:20" ht="18" customHeight="1" x14ac:dyDescent="0.25">
      <c r="O277" s="150"/>
      <c r="P277" s="150"/>
      <c r="Q277" s="150"/>
      <c r="R277" s="150"/>
      <c r="S277" s="150"/>
      <c r="T277" s="37"/>
    </row>
    <row r="278" spans="15:20" ht="18" customHeight="1" x14ac:dyDescent="0.25">
      <c r="O278" s="150"/>
      <c r="P278" s="150"/>
      <c r="Q278" s="150"/>
      <c r="R278" s="150"/>
      <c r="S278" s="150"/>
      <c r="T278" s="37"/>
    </row>
    <row r="279" spans="15:20" ht="18" customHeight="1" x14ac:dyDescent="0.25">
      <c r="O279" s="150"/>
      <c r="P279" s="150"/>
      <c r="Q279" s="150"/>
      <c r="R279" s="150"/>
      <c r="S279" s="150"/>
      <c r="T279" s="37"/>
    </row>
    <row r="280" spans="15:20" ht="18" customHeight="1" x14ac:dyDescent="0.25">
      <c r="O280" s="150"/>
      <c r="P280" s="150"/>
      <c r="Q280" s="150"/>
      <c r="R280" s="150"/>
      <c r="S280" s="150"/>
      <c r="T280" s="37"/>
    </row>
    <row r="281" spans="15:20" ht="18" customHeight="1" x14ac:dyDescent="0.25">
      <c r="O281" s="150"/>
      <c r="P281" s="150"/>
      <c r="Q281" s="150"/>
      <c r="R281" s="150"/>
      <c r="S281" s="150"/>
      <c r="T281" s="37"/>
    </row>
    <row r="282" spans="15:20" ht="18" customHeight="1" x14ac:dyDescent="0.25">
      <c r="O282" s="150"/>
      <c r="P282" s="150"/>
      <c r="Q282" s="150"/>
      <c r="R282" s="150"/>
      <c r="S282" s="150"/>
      <c r="T282" s="37"/>
    </row>
    <row r="283" spans="15:20" ht="18" customHeight="1" x14ac:dyDescent="0.25">
      <c r="O283" s="150"/>
      <c r="P283" s="150"/>
      <c r="Q283" s="150"/>
      <c r="R283" s="150"/>
      <c r="S283" s="150"/>
      <c r="T283" s="37"/>
    </row>
    <row r="284" spans="15:20" ht="18" customHeight="1" x14ac:dyDescent="0.25">
      <c r="O284" s="150"/>
      <c r="P284" s="150"/>
      <c r="Q284" s="150"/>
      <c r="R284" s="150"/>
      <c r="S284" s="150"/>
      <c r="T284" s="37"/>
    </row>
    <row r="285" spans="15:20" ht="18" customHeight="1" x14ac:dyDescent="0.25">
      <c r="O285" s="150"/>
      <c r="P285" s="150"/>
      <c r="Q285" s="150"/>
      <c r="R285" s="150"/>
      <c r="S285" s="150"/>
      <c r="T285" s="37"/>
    </row>
    <row r="286" spans="15:20" ht="18" customHeight="1" x14ac:dyDescent="0.25">
      <c r="O286" s="150"/>
      <c r="P286" s="150"/>
      <c r="Q286" s="150"/>
      <c r="R286" s="150"/>
      <c r="S286" s="150"/>
      <c r="T286" s="37"/>
    </row>
    <row r="287" spans="15:20" ht="18" customHeight="1" x14ac:dyDescent="0.25">
      <c r="O287" s="150"/>
      <c r="P287" s="150"/>
      <c r="Q287" s="150"/>
      <c r="R287" s="150"/>
      <c r="S287" s="150"/>
      <c r="T287" s="37"/>
    </row>
    <row r="288" spans="15:20" ht="18" customHeight="1" x14ac:dyDescent="0.25">
      <c r="O288" s="150"/>
      <c r="P288" s="150"/>
      <c r="Q288" s="150"/>
      <c r="R288" s="150"/>
      <c r="S288" s="150"/>
      <c r="T288" s="37"/>
    </row>
    <row r="289" spans="15:20" ht="18" customHeight="1" x14ac:dyDescent="0.25">
      <c r="O289" s="150"/>
      <c r="P289" s="150"/>
      <c r="Q289" s="150"/>
      <c r="R289" s="150"/>
      <c r="S289" s="150"/>
      <c r="T289" s="37"/>
    </row>
    <row r="290" spans="15:20" ht="18" customHeight="1" x14ac:dyDescent="0.25">
      <c r="O290" s="150"/>
      <c r="P290" s="150"/>
      <c r="Q290" s="150"/>
      <c r="R290" s="150"/>
      <c r="S290" s="150"/>
      <c r="T290" s="37"/>
    </row>
    <row r="291" spans="15:20" ht="18" customHeight="1" x14ac:dyDescent="0.25">
      <c r="O291" s="150"/>
      <c r="P291" s="150"/>
      <c r="Q291" s="150"/>
      <c r="R291" s="150"/>
      <c r="S291" s="150"/>
      <c r="T291" s="37"/>
    </row>
    <row r="292" spans="15:20" ht="18" customHeight="1" x14ac:dyDescent="0.25">
      <c r="O292" s="150"/>
      <c r="P292" s="150"/>
      <c r="Q292" s="150"/>
      <c r="R292" s="150"/>
      <c r="S292" s="150"/>
      <c r="T292" s="37"/>
    </row>
    <row r="293" spans="15:20" ht="18" customHeight="1" x14ac:dyDescent="0.25">
      <c r="O293" s="150"/>
      <c r="P293" s="150"/>
      <c r="Q293" s="150"/>
      <c r="R293" s="150"/>
      <c r="S293" s="150"/>
      <c r="T293" s="37"/>
    </row>
    <row r="294" spans="15:20" ht="18" customHeight="1" x14ac:dyDescent="0.25">
      <c r="O294" s="150"/>
      <c r="P294" s="150"/>
      <c r="Q294" s="150"/>
      <c r="R294" s="150"/>
      <c r="S294" s="150"/>
      <c r="T294" s="37"/>
    </row>
    <row r="295" spans="15:20" ht="18" customHeight="1" x14ac:dyDescent="0.25">
      <c r="O295" s="150"/>
      <c r="P295" s="150"/>
      <c r="Q295" s="150"/>
      <c r="R295" s="150"/>
      <c r="S295" s="150"/>
      <c r="T295" s="37"/>
    </row>
    <row r="296" spans="15:20" ht="18" customHeight="1" x14ac:dyDescent="0.25">
      <c r="O296" s="150"/>
      <c r="P296" s="150"/>
      <c r="Q296" s="150"/>
      <c r="R296" s="150"/>
      <c r="S296" s="150"/>
      <c r="T296" s="37"/>
    </row>
    <row r="297" spans="15:20" ht="18" customHeight="1" x14ac:dyDescent="0.25">
      <c r="O297" s="150"/>
      <c r="P297" s="150"/>
      <c r="Q297" s="150"/>
      <c r="R297" s="150"/>
      <c r="S297" s="150"/>
      <c r="T297" s="37"/>
    </row>
    <row r="298" spans="15:20" ht="18" customHeight="1" x14ac:dyDescent="0.25">
      <c r="O298" s="150"/>
      <c r="P298" s="150"/>
      <c r="Q298" s="150"/>
      <c r="R298" s="150"/>
      <c r="S298" s="150"/>
      <c r="T298" s="37"/>
    </row>
    <row r="299" spans="15:20" ht="18" customHeight="1" x14ac:dyDescent="0.25">
      <c r="O299" s="150"/>
      <c r="P299" s="150"/>
      <c r="Q299" s="150"/>
      <c r="R299" s="150"/>
      <c r="S299" s="150"/>
      <c r="T299" s="37"/>
    </row>
    <row r="300" spans="15:20" ht="18" customHeight="1" x14ac:dyDescent="0.25">
      <c r="O300" s="150"/>
      <c r="P300" s="150"/>
      <c r="Q300" s="150"/>
      <c r="R300" s="150"/>
      <c r="S300" s="150"/>
      <c r="T300" s="37"/>
    </row>
    <row r="301" spans="15:20" ht="18" customHeight="1" x14ac:dyDescent="0.25">
      <c r="O301" s="150"/>
      <c r="P301" s="150"/>
      <c r="Q301" s="150"/>
      <c r="R301" s="150"/>
      <c r="S301" s="150"/>
      <c r="T301" s="37"/>
    </row>
    <row r="302" spans="15:20" ht="18" customHeight="1" x14ac:dyDescent="0.25">
      <c r="O302" s="150"/>
      <c r="P302" s="150"/>
      <c r="Q302" s="150"/>
      <c r="R302" s="150"/>
      <c r="S302" s="150"/>
      <c r="T302" s="37"/>
    </row>
    <row r="303" spans="15:20" ht="18" customHeight="1" x14ac:dyDescent="0.25">
      <c r="O303" s="150"/>
      <c r="P303" s="150"/>
      <c r="Q303" s="150"/>
      <c r="R303" s="150"/>
      <c r="S303" s="150"/>
      <c r="T303" s="37"/>
    </row>
    <row r="304" spans="15:20" ht="18" customHeight="1" x14ac:dyDescent="0.25">
      <c r="O304" s="150"/>
      <c r="P304" s="150"/>
      <c r="Q304" s="150"/>
      <c r="R304" s="150"/>
      <c r="S304" s="150"/>
      <c r="T304" s="37"/>
    </row>
    <row r="305" spans="15:20" ht="18" customHeight="1" x14ac:dyDescent="0.25">
      <c r="O305" s="150"/>
      <c r="P305" s="150"/>
      <c r="Q305" s="150"/>
      <c r="R305" s="150"/>
      <c r="S305" s="150"/>
      <c r="T305" s="37"/>
    </row>
    <row r="306" spans="15:20" ht="18" customHeight="1" x14ac:dyDescent="0.25">
      <c r="O306" s="150"/>
      <c r="P306" s="150"/>
      <c r="Q306" s="150"/>
      <c r="R306" s="150"/>
      <c r="S306" s="150"/>
      <c r="T306" s="37"/>
    </row>
    <row r="307" spans="15:20" ht="18" customHeight="1" x14ac:dyDescent="0.25">
      <c r="O307" s="150"/>
      <c r="P307" s="150"/>
      <c r="Q307" s="150"/>
      <c r="R307" s="150"/>
      <c r="S307" s="150"/>
      <c r="T307" s="37"/>
    </row>
    <row r="308" spans="15:20" ht="18" customHeight="1" x14ac:dyDescent="0.25">
      <c r="O308" s="150"/>
      <c r="P308" s="150"/>
      <c r="Q308" s="150"/>
      <c r="R308" s="150"/>
      <c r="S308" s="150"/>
      <c r="T308" s="37"/>
    </row>
    <row r="309" spans="15:20" ht="18" customHeight="1" x14ac:dyDescent="0.25">
      <c r="O309" s="150"/>
      <c r="P309" s="150"/>
      <c r="Q309" s="150"/>
      <c r="R309" s="150"/>
      <c r="S309" s="150"/>
      <c r="T309" s="37"/>
    </row>
    <row r="310" spans="15:20" ht="18" customHeight="1" x14ac:dyDescent="0.25">
      <c r="O310" s="150"/>
      <c r="P310" s="150"/>
      <c r="Q310" s="150"/>
      <c r="R310" s="150"/>
      <c r="S310" s="150"/>
      <c r="T310" s="37"/>
    </row>
    <row r="311" spans="15:20" ht="18" customHeight="1" x14ac:dyDescent="0.25">
      <c r="O311" s="150"/>
      <c r="P311" s="150"/>
      <c r="Q311" s="150"/>
      <c r="R311" s="150"/>
      <c r="S311" s="150"/>
      <c r="T311" s="37"/>
    </row>
    <row r="312" spans="15:20" ht="18" customHeight="1" x14ac:dyDescent="0.25">
      <c r="O312" s="150"/>
      <c r="P312" s="150"/>
      <c r="Q312" s="150"/>
      <c r="R312" s="150"/>
      <c r="S312" s="150"/>
      <c r="T312" s="37"/>
    </row>
    <row r="313" spans="15:20" ht="18" customHeight="1" x14ac:dyDescent="0.25">
      <c r="O313" s="150"/>
      <c r="P313" s="150"/>
      <c r="Q313" s="150"/>
      <c r="R313" s="150"/>
      <c r="S313" s="150"/>
      <c r="T313" s="37"/>
    </row>
    <row r="314" spans="15:20" ht="18" customHeight="1" x14ac:dyDescent="0.25">
      <c r="O314" s="150"/>
      <c r="P314" s="150"/>
      <c r="Q314" s="150"/>
      <c r="R314" s="150"/>
      <c r="S314" s="150"/>
      <c r="T314" s="37"/>
    </row>
    <row r="315" spans="15:20" ht="18" customHeight="1" x14ac:dyDescent="0.25">
      <c r="O315" s="150"/>
      <c r="P315" s="150"/>
      <c r="Q315" s="150"/>
      <c r="R315" s="150"/>
      <c r="S315" s="150"/>
      <c r="T315" s="37"/>
    </row>
    <row r="316" spans="15:20" ht="18" customHeight="1" x14ac:dyDescent="0.25">
      <c r="O316" s="150"/>
      <c r="P316" s="150"/>
      <c r="Q316" s="150"/>
      <c r="R316" s="150"/>
      <c r="S316" s="150"/>
      <c r="T316" s="37"/>
    </row>
    <row r="317" spans="15:20" ht="18" customHeight="1" x14ac:dyDescent="0.25">
      <c r="O317" s="150"/>
      <c r="P317" s="150"/>
      <c r="Q317" s="150"/>
      <c r="R317" s="150"/>
      <c r="S317" s="150"/>
      <c r="T317" s="37"/>
    </row>
    <row r="318" spans="15:20" ht="9.9499999999999993" customHeight="1" x14ac:dyDescent="0.25">
      <c r="O318" s="150"/>
      <c r="P318" s="150"/>
      <c r="Q318" s="150"/>
      <c r="R318" s="150"/>
      <c r="S318" s="150"/>
      <c r="T318" s="37"/>
    </row>
    <row r="319" spans="15:20" ht="9.9499999999999993" customHeight="1" x14ac:dyDescent="0.25">
      <c r="O319" s="150"/>
      <c r="P319" s="150"/>
      <c r="Q319" s="150"/>
      <c r="R319" s="150"/>
      <c r="S319" s="150"/>
      <c r="T319" s="37"/>
    </row>
    <row r="320" spans="15:20" ht="9.9499999999999993" customHeight="1" x14ac:dyDescent="0.25">
      <c r="O320" s="150"/>
      <c r="P320" s="150"/>
      <c r="Q320" s="150"/>
      <c r="R320" s="150"/>
      <c r="S320" s="150"/>
      <c r="T320" s="37"/>
    </row>
    <row r="321" spans="15:20" ht="9.9499999999999993" customHeight="1" x14ac:dyDescent="0.25">
      <c r="O321" s="150"/>
      <c r="P321" s="150"/>
      <c r="Q321" s="150"/>
      <c r="R321" s="150"/>
      <c r="S321" s="150"/>
      <c r="T321" s="37"/>
    </row>
    <row r="322" spans="15:20" ht="9.9499999999999993" customHeight="1" x14ac:dyDescent="0.25">
      <c r="O322" s="150"/>
      <c r="P322" s="150"/>
      <c r="Q322" s="150"/>
      <c r="R322" s="150"/>
      <c r="S322" s="150"/>
      <c r="T322" s="37"/>
    </row>
    <row r="323" spans="15:20" ht="9.9499999999999993" customHeight="1" x14ac:dyDescent="0.25">
      <c r="O323" s="150"/>
      <c r="P323" s="150"/>
      <c r="Q323" s="150"/>
      <c r="R323" s="150"/>
      <c r="S323" s="150"/>
      <c r="T323" s="37"/>
    </row>
    <row r="324" spans="15:20" ht="9.9499999999999993" customHeight="1" x14ac:dyDescent="0.25">
      <c r="O324" s="150"/>
      <c r="P324" s="150"/>
      <c r="Q324" s="150"/>
      <c r="R324" s="150"/>
      <c r="S324" s="150"/>
      <c r="T324" s="37"/>
    </row>
    <row r="325" spans="15:20" ht="9.9499999999999993" customHeight="1" x14ac:dyDescent="0.25">
      <c r="O325" s="150"/>
      <c r="P325" s="150"/>
      <c r="Q325" s="150"/>
      <c r="R325" s="150"/>
      <c r="S325" s="150"/>
      <c r="T325" s="37"/>
    </row>
    <row r="326" spans="15:20" ht="9.9499999999999993" customHeight="1" x14ac:dyDescent="0.25">
      <c r="O326" s="150"/>
      <c r="P326" s="150"/>
      <c r="Q326" s="150"/>
      <c r="R326" s="150"/>
      <c r="S326" s="150"/>
      <c r="T326" s="37"/>
    </row>
    <row r="327" spans="15:20" ht="9.9499999999999993" customHeight="1" x14ac:dyDescent="0.25">
      <c r="O327" s="150"/>
      <c r="P327" s="150"/>
      <c r="Q327" s="150"/>
      <c r="R327" s="150"/>
      <c r="S327" s="150"/>
      <c r="T327" s="37"/>
    </row>
    <row r="328" spans="15:20" ht="9.9499999999999993" customHeight="1" x14ac:dyDescent="0.25">
      <c r="O328" s="150"/>
      <c r="P328" s="150"/>
      <c r="Q328" s="150"/>
      <c r="R328" s="150"/>
      <c r="S328" s="150"/>
      <c r="T328" s="37"/>
    </row>
    <row r="329" spans="15:20" ht="9.9499999999999993" customHeight="1" x14ac:dyDescent="0.25">
      <c r="O329" s="150"/>
      <c r="P329" s="150"/>
      <c r="Q329" s="150"/>
      <c r="R329" s="150"/>
      <c r="S329" s="150"/>
      <c r="T329" s="37"/>
    </row>
    <row r="330" spans="15:20" ht="9.9499999999999993" customHeight="1" x14ac:dyDescent="0.25">
      <c r="O330" s="150"/>
      <c r="P330" s="150"/>
      <c r="Q330" s="150"/>
      <c r="R330" s="150"/>
      <c r="S330" s="150"/>
      <c r="T330" s="37"/>
    </row>
    <row r="331" spans="15:20" ht="9.9499999999999993" customHeight="1" x14ac:dyDescent="0.25">
      <c r="O331" s="150"/>
      <c r="P331" s="150"/>
      <c r="Q331" s="150"/>
      <c r="R331" s="150"/>
      <c r="S331" s="150"/>
      <c r="T331" s="37"/>
    </row>
    <row r="332" spans="15:20" ht="9.9499999999999993" customHeight="1" x14ac:dyDescent="0.25"/>
    <row r="333" spans="15:20" ht="9.9499999999999993" customHeight="1" x14ac:dyDescent="0.25"/>
    <row r="334" spans="15:20" ht="9.9499999999999993" customHeight="1" x14ac:dyDescent="0.25"/>
    <row r="335" spans="15:20" ht="9.9499999999999993" customHeight="1" x14ac:dyDescent="0.25"/>
    <row r="336" spans="15:20" ht="9.9499999999999993" customHeight="1" x14ac:dyDescent="0.25"/>
    <row r="337" ht="9.9499999999999993" customHeight="1" x14ac:dyDescent="0.25"/>
    <row r="338" ht="9.9499999999999993" customHeight="1" x14ac:dyDescent="0.25"/>
    <row r="339" ht="9.9499999999999993" customHeight="1" x14ac:dyDescent="0.25"/>
    <row r="340" ht="9.9499999999999993" customHeight="1" x14ac:dyDescent="0.25"/>
    <row r="341" ht="9.9499999999999993" customHeight="1" x14ac:dyDescent="0.25"/>
    <row r="342" ht="9.9499999999999993" customHeight="1" x14ac:dyDescent="0.25"/>
    <row r="343" ht="9.9499999999999993" customHeight="1" x14ac:dyDescent="0.25"/>
    <row r="344" ht="9.9499999999999993" customHeight="1" x14ac:dyDescent="0.25"/>
    <row r="345" ht="9.9499999999999993" customHeight="1" x14ac:dyDescent="0.25"/>
    <row r="346" ht="9.9499999999999993" customHeight="1" x14ac:dyDescent="0.25"/>
    <row r="347" ht="9.9499999999999993" customHeight="1" x14ac:dyDescent="0.25"/>
    <row r="348" ht="9.9499999999999993" customHeight="1" x14ac:dyDescent="0.25"/>
    <row r="349" ht="9.9499999999999993" customHeight="1" x14ac:dyDescent="0.25"/>
    <row r="350" ht="9.9499999999999993" customHeight="1" x14ac:dyDescent="0.25"/>
    <row r="351" ht="9.9499999999999993" customHeight="1" x14ac:dyDescent="0.25"/>
    <row r="352" ht="9.9499999999999993" customHeight="1" x14ac:dyDescent="0.25"/>
    <row r="353" ht="9.9499999999999993" customHeight="1" x14ac:dyDescent="0.25"/>
    <row r="354" ht="9.9499999999999993" customHeight="1" x14ac:dyDescent="0.25"/>
    <row r="355" ht="9.9499999999999993" customHeight="1" x14ac:dyDescent="0.25"/>
    <row r="356" ht="9.9499999999999993" customHeight="1" x14ac:dyDescent="0.25"/>
    <row r="357" ht="9.9499999999999993" customHeight="1" x14ac:dyDescent="0.25"/>
    <row r="358" ht="9.9499999999999993" customHeight="1" x14ac:dyDescent="0.25"/>
    <row r="359" ht="9.9499999999999993" customHeight="1" x14ac:dyDescent="0.25"/>
    <row r="360" ht="9.9499999999999993" customHeight="1" x14ac:dyDescent="0.25"/>
    <row r="361" ht="9.9499999999999993" customHeight="1" x14ac:dyDescent="0.25"/>
    <row r="362" ht="9.9499999999999993" customHeight="1" x14ac:dyDescent="0.25"/>
    <row r="363" ht="9.9499999999999993" customHeight="1" x14ac:dyDescent="0.25"/>
    <row r="364" ht="9.9499999999999993" customHeight="1" x14ac:dyDescent="0.25"/>
    <row r="365" ht="9.9499999999999993" customHeight="1" x14ac:dyDescent="0.25"/>
    <row r="366" ht="9.9499999999999993" customHeight="1" x14ac:dyDescent="0.25"/>
    <row r="367" ht="9.9499999999999993" customHeight="1" x14ac:dyDescent="0.25"/>
    <row r="368" ht="9.9499999999999993" customHeight="1" x14ac:dyDescent="0.25"/>
    <row r="369" ht="9.9499999999999993" customHeight="1" x14ac:dyDescent="0.25"/>
    <row r="370" ht="9.9499999999999993" customHeight="1" x14ac:dyDescent="0.25"/>
    <row r="371" ht="9.9499999999999993" customHeight="1" x14ac:dyDescent="0.25"/>
    <row r="372" ht="9.9499999999999993" customHeight="1" x14ac:dyDescent="0.25"/>
    <row r="373" ht="9.9499999999999993" customHeight="1" x14ac:dyDescent="0.25"/>
    <row r="374" ht="9.9499999999999993" customHeight="1" x14ac:dyDescent="0.25"/>
    <row r="375" ht="9.9499999999999993" customHeight="1" x14ac:dyDescent="0.25"/>
    <row r="376" ht="9.9499999999999993" customHeight="1" x14ac:dyDescent="0.25"/>
    <row r="377" ht="9.9499999999999993" customHeight="1" x14ac:dyDescent="0.25"/>
    <row r="378" ht="9.9499999999999993" customHeight="1" x14ac:dyDescent="0.25"/>
    <row r="379" ht="9.9499999999999993" customHeight="1" x14ac:dyDescent="0.25"/>
    <row r="380" ht="9.9499999999999993" customHeight="1" x14ac:dyDescent="0.25"/>
    <row r="381" ht="9.9499999999999993" customHeight="1" x14ac:dyDescent="0.25"/>
    <row r="382" ht="9.9499999999999993" customHeight="1" x14ac:dyDescent="0.25"/>
    <row r="383" ht="9.9499999999999993" customHeight="1" x14ac:dyDescent="0.25"/>
    <row r="384" ht="9.9499999999999993" customHeight="1" x14ac:dyDescent="0.25"/>
    <row r="385" ht="9.9499999999999993" customHeight="1" x14ac:dyDescent="0.25"/>
    <row r="386" ht="9.9499999999999993" customHeight="1" x14ac:dyDescent="0.25"/>
    <row r="387" ht="9.9499999999999993" customHeight="1" x14ac:dyDescent="0.25"/>
    <row r="388" ht="9.9499999999999993" customHeight="1" x14ac:dyDescent="0.25"/>
    <row r="389" ht="9.9499999999999993" customHeight="1" x14ac:dyDescent="0.25"/>
    <row r="390" ht="9.9499999999999993" customHeight="1" x14ac:dyDescent="0.25"/>
    <row r="391" ht="9.9499999999999993" customHeight="1" x14ac:dyDescent="0.25"/>
    <row r="392" ht="9.9499999999999993" customHeight="1" x14ac:dyDescent="0.25"/>
    <row r="393" ht="9.9499999999999993" customHeight="1" x14ac:dyDescent="0.25"/>
    <row r="394" ht="9.9499999999999993" customHeight="1" x14ac:dyDescent="0.25"/>
    <row r="395" ht="9.9499999999999993" customHeight="1" x14ac:dyDescent="0.25"/>
    <row r="396" ht="9.9499999999999993" customHeight="1" x14ac:dyDescent="0.25"/>
    <row r="397" ht="9.9499999999999993" customHeight="1" x14ac:dyDescent="0.25"/>
    <row r="398" ht="9.9499999999999993" customHeight="1" x14ac:dyDescent="0.25"/>
    <row r="399" ht="9.9499999999999993" customHeight="1" x14ac:dyDescent="0.25"/>
    <row r="400" ht="9.9499999999999993" customHeight="1" x14ac:dyDescent="0.25"/>
    <row r="401" ht="9.9499999999999993" customHeight="1" x14ac:dyDescent="0.25"/>
    <row r="402" ht="9.9499999999999993" customHeight="1" x14ac:dyDescent="0.25"/>
    <row r="403" ht="9.9499999999999993" customHeight="1" x14ac:dyDescent="0.25"/>
    <row r="404" ht="9.9499999999999993" customHeight="1" x14ac:dyDescent="0.25"/>
    <row r="405" ht="9.9499999999999993" customHeight="1" x14ac:dyDescent="0.25"/>
    <row r="406" ht="9.9499999999999993" customHeight="1" x14ac:dyDescent="0.25"/>
    <row r="407" ht="9.9499999999999993" customHeight="1" x14ac:dyDescent="0.25"/>
    <row r="408" ht="9.9499999999999993" customHeight="1" x14ac:dyDescent="0.25"/>
    <row r="409" ht="9.9499999999999993" customHeight="1" x14ac:dyDescent="0.25"/>
    <row r="410" ht="9.9499999999999993" customHeight="1" x14ac:dyDescent="0.25"/>
    <row r="411" ht="9.9499999999999993" customHeight="1" x14ac:dyDescent="0.25"/>
    <row r="412" ht="9.9499999999999993" customHeight="1" x14ac:dyDescent="0.25"/>
    <row r="413" ht="9.9499999999999993" customHeight="1" x14ac:dyDescent="0.25"/>
    <row r="414" ht="9.9499999999999993" customHeight="1" x14ac:dyDescent="0.25"/>
    <row r="415" ht="9.9499999999999993" customHeight="1" x14ac:dyDescent="0.25"/>
    <row r="416" ht="9.9499999999999993" customHeight="1" x14ac:dyDescent="0.25"/>
    <row r="417" ht="9.9499999999999993" customHeight="1" x14ac:dyDescent="0.25"/>
    <row r="418" ht="9.9499999999999993" customHeight="1" x14ac:dyDescent="0.25"/>
    <row r="419" ht="9.9499999999999993" customHeight="1" x14ac:dyDescent="0.25"/>
    <row r="420" ht="9.9499999999999993" customHeight="1" x14ac:dyDescent="0.25"/>
    <row r="421" ht="9.9499999999999993" customHeight="1" x14ac:dyDescent="0.25"/>
    <row r="422" ht="9.9499999999999993" customHeight="1" x14ac:dyDescent="0.25"/>
    <row r="423" ht="9.9499999999999993" customHeight="1" x14ac:dyDescent="0.25"/>
    <row r="424" ht="9.9499999999999993" customHeight="1" x14ac:dyDescent="0.25"/>
    <row r="425" ht="9.9499999999999993" customHeight="1" x14ac:dyDescent="0.25"/>
    <row r="426" ht="9.9499999999999993" customHeight="1" x14ac:dyDescent="0.25"/>
    <row r="427" ht="9.9499999999999993" customHeight="1" x14ac:dyDescent="0.25"/>
    <row r="428" ht="9.9499999999999993" customHeight="1" x14ac:dyDescent="0.25"/>
    <row r="429" ht="9.9499999999999993" customHeight="1" x14ac:dyDescent="0.25"/>
    <row r="430" ht="9.9499999999999993" customHeight="1" x14ac:dyDescent="0.25"/>
    <row r="431" ht="9.9499999999999993" customHeight="1" x14ac:dyDescent="0.25"/>
    <row r="432" ht="9.9499999999999993" customHeight="1" x14ac:dyDescent="0.25"/>
    <row r="433" ht="9.9499999999999993" customHeight="1" x14ac:dyDescent="0.25"/>
    <row r="434" ht="9.9499999999999993" customHeight="1" x14ac:dyDescent="0.25"/>
    <row r="435" ht="9.9499999999999993" customHeight="1" x14ac:dyDescent="0.25"/>
    <row r="436" ht="9.9499999999999993" customHeight="1" x14ac:dyDescent="0.25"/>
    <row r="437" ht="9.9499999999999993" customHeight="1" x14ac:dyDescent="0.25"/>
    <row r="438" ht="9.9499999999999993" customHeight="1" x14ac:dyDescent="0.25"/>
    <row r="439" ht="9.9499999999999993" customHeight="1" x14ac:dyDescent="0.25"/>
    <row r="440" ht="9.9499999999999993" customHeight="1" x14ac:dyDescent="0.25"/>
    <row r="441" ht="9.9499999999999993" customHeight="1" x14ac:dyDescent="0.25"/>
    <row r="442" ht="9.9499999999999993" customHeight="1" x14ac:dyDescent="0.25"/>
    <row r="443" ht="9.9499999999999993" customHeight="1" x14ac:dyDescent="0.25"/>
    <row r="444" ht="9.9499999999999993" customHeight="1" x14ac:dyDescent="0.25"/>
    <row r="445" ht="9.9499999999999993" customHeight="1" x14ac:dyDescent="0.25"/>
    <row r="446" ht="9.9499999999999993" customHeight="1" x14ac:dyDescent="0.25"/>
    <row r="447" ht="9.9499999999999993" customHeight="1" x14ac:dyDescent="0.25"/>
    <row r="448" ht="9.9499999999999993" customHeight="1" x14ac:dyDescent="0.25"/>
    <row r="449" ht="9.9499999999999993" customHeight="1" x14ac:dyDescent="0.25"/>
    <row r="450" ht="9.9499999999999993" customHeight="1" x14ac:dyDescent="0.25"/>
    <row r="451" ht="9.9499999999999993" customHeight="1" x14ac:dyDescent="0.25"/>
    <row r="452" ht="9.9499999999999993" customHeight="1" x14ac:dyDescent="0.25"/>
    <row r="453" ht="9.9499999999999993" customHeight="1" x14ac:dyDescent="0.25"/>
    <row r="454" ht="9.9499999999999993" customHeight="1" x14ac:dyDescent="0.25"/>
    <row r="455" ht="9.9499999999999993" customHeight="1" x14ac:dyDescent="0.25"/>
    <row r="456" ht="9.9499999999999993" customHeight="1" x14ac:dyDescent="0.25"/>
    <row r="457" ht="9.9499999999999993" customHeight="1" x14ac:dyDescent="0.25"/>
    <row r="458" ht="9.9499999999999993" customHeight="1" x14ac:dyDescent="0.25"/>
    <row r="459" ht="9.9499999999999993" customHeight="1" x14ac:dyDescent="0.25"/>
    <row r="460" ht="9.9499999999999993" customHeight="1" x14ac:dyDescent="0.25"/>
    <row r="461" ht="9.9499999999999993" customHeight="1" x14ac:dyDescent="0.25"/>
    <row r="462" ht="9.9499999999999993" customHeight="1" x14ac:dyDescent="0.25"/>
    <row r="463" ht="9.9499999999999993" customHeight="1" x14ac:dyDescent="0.25"/>
    <row r="464" ht="9.9499999999999993" customHeight="1" x14ac:dyDescent="0.25"/>
    <row r="465" ht="9.9499999999999993" customHeight="1" x14ac:dyDescent="0.25"/>
    <row r="466" ht="9.9499999999999993" customHeight="1" x14ac:dyDescent="0.25"/>
    <row r="467" ht="9.9499999999999993" customHeight="1" x14ac:dyDescent="0.25"/>
    <row r="468" ht="9.9499999999999993" customHeight="1" x14ac:dyDescent="0.25"/>
    <row r="469" ht="9.9499999999999993" customHeight="1" x14ac:dyDescent="0.25"/>
    <row r="470" ht="9.9499999999999993" customHeight="1" x14ac:dyDescent="0.25"/>
    <row r="471" ht="9.9499999999999993" customHeight="1" x14ac:dyDescent="0.25"/>
    <row r="472" ht="9.9499999999999993" customHeight="1" x14ac:dyDescent="0.25"/>
    <row r="473" ht="9.9499999999999993" customHeight="1" x14ac:dyDescent="0.25"/>
    <row r="474" ht="9.9499999999999993" customHeight="1" x14ac:dyDescent="0.25"/>
    <row r="475" ht="9.9499999999999993" customHeight="1" x14ac:dyDescent="0.25"/>
    <row r="476" ht="9.9499999999999993" customHeight="1" x14ac:dyDescent="0.25"/>
    <row r="477" ht="9.9499999999999993" customHeight="1" x14ac:dyDescent="0.25"/>
    <row r="478" ht="9.9499999999999993" customHeight="1" x14ac:dyDescent="0.25"/>
    <row r="479" ht="9.9499999999999993" customHeight="1" x14ac:dyDescent="0.25"/>
    <row r="480" ht="9.9499999999999993" customHeight="1" x14ac:dyDescent="0.25"/>
    <row r="481" ht="9.9499999999999993" customHeight="1" x14ac:dyDescent="0.25"/>
    <row r="482" ht="9.9499999999999993" customHeight="1" x14ac:dyDescent="0.25"/>
    <row r="483" ht="9.9499999999999993" customHeight="1" x14ac:dyDescent="0.25"/>
    <row r="484" ht="9.9499999999999993" customHeight="1" x14ac:dyDescent="0.25"/>
    <row r="485" ht="9.9499999999999993" customHeight="1" x14ac:dyDescent="0.25"/>
    <row r="486" ht="9.9499999999999993" customHeight="1" x14ac:dyDescent="0.25"/>
    <row r="487" ht="9.9499999999999993" customHeight="1" x14ac:dyDescent="0.25"/>
    <row r="488" ht="9.9499999999999993" customHeight="1" x14ac:dyDescent="0.25"/>
    <row r="489" ht="9.9499999999999993" customHeight="1" x14ac:dyDescent="0.25"/>
    <row r="490" ht="9.9499999999999993" customHeight="1" x14ac:dyDescent="0.25"/>
    <row r="491" ht="9.9499999999999993" customHeight="1" x14ac:dyDescent="0.25"/>
    <row r="492" ht="9.9499999999999993" customHeight="1" x14ac:dyDescent="0.25"/>
    <row r="493" ht="9.9499999999999993" customHeight="1" x14ac:dyDescent="0.25"/>
    <row r="494" ht="9.9499999999999993" customHeight="1" x14ac:dyDescent="0.25"/>
    <row r="495" ht="9.9499999999999993" customHeight="1" x14ac:dyDescent="0.25"/>
    <row r="496" ht="9.9499999999999993" customHeight="1" x14ac:dyDescent="0.25"/>
    <row r="497" ht="9.9499999999999993" customHeight="1" x14ac:dyDescent="0.25"/>
    <row r="498" ht="9.9499999999999993" customHeight="1" x14ac:dyDescent="0.25"/>
    <row r="499" ht="9.9499999999999993" customHeight="1" x14ac:dyDescent="0.25"/>
    <row r="500" ht="9.9499999999999993" customHeight="1" x14ac:dyDescent="0.25"/>
    <row r="501" ht="9.9499999999999993" customHeight="1" x14ac:dyDescent="0.25"/>
    <row r="502" ht="9.9499999999999993" customHeight="1" x14ac:dyDescent="0.25"/>
    <row r="503" ht="9.9499999999999993" customHeight="1" x14ac:dyDescent="0.25"/>
    <row r="504" ht="9.9499999999999993" customHeight="1" x14ac:dyDescent="0.25"/>
    <row r="505" ht="9.9499999999999993" customHeight="1" x14ac:dyDescent="0.25"/>
    <row r="506" ht="9.9499999999999993" customHeight="1" x14ac:dyDescent="0.25"/>
    <row r="507" ht="9.9499999999999993" customHeight="1" x14ac:dyDescent="0.25"/>
    <row r="508" ht="9.9499999999999993" customHeight="1" x14ac:dyDescent="0.25"/>
    <row r="509" ht="9.9499999999999993" customHeight="1" x14ac:dyDescent="0.25"/>
    <row r="510" ht="9.9499999999999993" customHeight="1" x14ac:dyDescent="0.25"/>
    <row r="511" ht="9.9499999999999993" customHeight="1" x14ac:dyDescent="0.25"/>
    <row r="512" ht="9.9499999999999993" customHeight="1" x14ac:dyDescent="0.25"/>
    <row r="513" ht="9.9499999999999993" customHeight="1" x14ac:dyDescent="0.25"/>
    <row r="514" ht="9.9499999999999993" customHeight="1" x14ac:dyDescent="0.25"/>
    <row r="515" ht="9.9499999999999993" customHeight="1" x14ac:dyDescent="0.25"/>
    <row r="516" ht="9.9499999999999993" customHeight="1" x14ac:dyDescent="0.25"/>
    <row r="517" ht="9.9499999999999993" customHeight="1" x14ac:dyDescent="0.25"/>
    <row r="518" ht="9.9499999999999993" customHeight="1" x14ac:dyDescent="0.25"/>
    <row r="519" ht="9.9499999999999993" customHeight="1" x14ac:dyDescent="0.25"/>
    <row r="520" ht="9.9499999999999993" customHeight="1" x14ac:dyDescent="0.25"/>
    <row r="521" ht="9.9499999999999993" customHeight="1" x14ac:dyDescent="0.25"/>
    <row r="522" ht="9.9499999999999993" customHeight="1" x14ac:dyDescent="0.25"/>
    <row r="523" ht="9.9499999999999993" customHeight="1" x14ac:dyDescent="0.25"/>
    <row r="524" ht="9.9499999999999993" customHeight="1" x14ac:dyDescent="0.25"/>
    <row r="525" ht="9.9499999999999993" customHeight="1" x14ac:dyDescent="0.25"/>
    <row r="526" ht="9.9499999999999993" customHeight="1" x14ac:dyDescent="0.25"/>
    <row r="527" ht="9.9499999999999993" customHeight="1" x14ac:dyDescent="0.25"/>
    <row r="528" ht="9.9499999999999993" customHeight="1" x14ac:dyDescent="0.25"/>
    <row r="529" ht="9.9499999999999993" customHeight="1" x14ac:dyDescent="0.25"/>
    <row r="530" ht="9.9499999999999993" customHeight="1" x14ac:dyDescent="0.25"/>
    <row r="531" ht="9.9499999999999993" customHeight="1" x14ac:dyDescent="0.25"/>
    <row r="532" ht="9.9499999999999993" customHeight="1" x14ac:dyDescent="0.25"/>
    <row r="533" ht="9.9499999999999993" customHeight="1" x14ac:dyDescent="0.25"/>
    <row r="534" ht="9.9499999999999993" customHeight="1" x14ac:dyDescent="0.25"/>
    <row r="535" ht="9.9499999999999993" customHeight="1" x14ac:dyDescent="0.25"/>
    <row r="536" ht="9.9499999999999993" customHeight="1" x14ac:dyDescent="0.25"/>
    <row r="537" ht="9.9499999999999993" customHeight="1" x14ac:dyDescent="0.25"/>
    <row r="538" ht="9.9499999999999993" customHeight="1" x14ac:dyDescent="0.25"/>
    <row r="539" ht="9.9499999999999993" customHeight="1" x14ac:dyDescent="0.25"/>
    <row r="540" ht="9.9499999999999993" customHeight="1" x14ac:dyDescent="0.25"/>
    <row r="541" ht="9.9499999999999993" customHeight="1" x14ac:dyDescent="0.25"/>
    <row r="542" ht="9.9499999999999993" customHeight="1" x14ac:dyDescent="0.25"/>
    <row r="543" ht="9.9499999999999993" customHeight="1" x14ac:dyDescent="0.25"/>
    <row r="544" ht="9.9499999999999993" customHeight="1" x14ac:dyDescent="0.25"/>
    <row r="545" ht="9.9499999999999993" customHeight="1" x14ac:dyDescent="0.25"/>
    <row r="546" ht="9.9499999999999993" customHeight="1" x14ac:dyDescent="0.25"/>
    <row r="547" ht="9.9499999999999993" customHeight="1" x14ac:dyDescent="0.25"/>
    <row r="548" ht="9.9499999999999993" customHeight="1" x14ac:dyDescent="0.25"/>
    <row r="549" ht="9.9499999999999993" customHeight="1" x14ac:dyDescent="0.25"/>
    <row r="550" ht="9.9499999999999993" customHeight="1" x14ac:dyDescent="0.25"/>
    <row r="551" ht="9.9499999999999993" customHeight="1" x14ac:dyDescent="0.25"/>
    <row r="552" ht="9.9499999999999993" customHeight="1" x14ac:dyDescent="0.25"/>
    <row r="553" ht="9.9499999999999993" customHeight="1" x14ac:dyDescent="0.25"/>
    <row r="554" ht="9.9499999999999993" customHeight="1" x14ac:dyDescent="0.25"/>
    <row r="555" ht="9.9499999999999993" customHeight="1" x14ac:dyDescent="0.25"/>
    <row r="556" ht="9.9499999999999993" customHeight="1" x14ac:dyDescent="0.25"/>
    <row r="557" ht="9.9499999999999993" customHeight="1" x14ac:dyDescent="0.25"/>
    <row r="558" ht="9.9499999999999993" customHeight="1" x14ac:dyDescent="0.25"/>
    <row r="559" ht="9.9499999999999993" customHeight="1" x14ac:dyDescent="0.25"/>
    <row r="560" ht="9.9499999999999993" customHeight="1" x14ac:dyDescent="0.25"/>
    <row r="561" ht="9.9499999999999993" customHeight="1" x14ac:dyDescent="0.25"/>
    <row r="562" ht="9.9499999999999993" customHeight="1" x14ac:dyDescent="0.25"/>
    <row r="563" ht="9.9499999999999993" customHeight="1" x14ac:dyDescent="0.25"/>
    <row r="564" ht="9.9499999999999993" customHeight="1" x14ac:dyDescent="0.25"/>
    <row r="565" ht="9.9499999999999993" customHeight="1" x14ac:dyDescent="0.25"/>
    <row r="566" ht="9.9499999999999993" customHeight="1" x14ac:dyDescent="0.25"/>
    <row r="567" ht="9.9499999999999993" customHeight="1" x14ac:dyDescent="0.25"/>
    <row r="568" ht="9.9499999999999993" customHeight="1" x14ac:dyDescent="0.25"/>
    <row r="569" ht="9.9499999999999993" customHeight="1" x14ac:dyDescent="0.25"/>
    <row r="570" ht="9.9499999999999993" customHeight="1" x14ac:dyDescent="0.25"/>
    <row r="571" ht="9.9499999999999993" customHeight="1" x14ac:dyDescent="0.25"/>
    <row r="572" ht="9.9499999999999993" customHeight="1" x14ac:dyDescent="0.25"/>
    <row r="573" ht="9.9499999999999993" customHeight="1" x14ac:dyDescent="0.25"/>
    <row r="574" ht="9.9499999999999993" customHeight="1" x14ac:dyDescent="0.25"/>
    <row r="575" ht="9.9499999999999993" customHeight="1" x14ac:dyDescent="0.25"/>
    <row r="576" ht="9.9499999999999993" customHeight="1" x14ac:dyDescent="0.25"/>
    <row r="577" ht="9.9499999999999993" customHeight="1" x14ac:dyDescent="0.25"/>
    <row r="578" ht="9.9499999999999993" customHeight="1" x14ac:dyDescent="0.25"/>
    <row r="579" ht="9.9499999999999993" customHeight="1" x14ac:dyDescent="0.25"/>
    <row r="580" ht="9.9499999999999993" customHeight="1" x14ac:dyDescent="0.25"/>
    <row r="581" ht="9.9499999999999993" customHeight="1" x14ac:dyDescent="0.25"/>
    <row r="582" ht="9.9499999999999993" customHeight="1" x14ac:dyDescent="0.25"/>
    <row r="583" ht="9.9499999999999993" customHeight="1" x14ac:dyDescent="0.25"/>
    <row r="584" ht="9.9499999999999993" customHeight="1" x14ac:dyDescent="0.25"/>
    <row r="585" ht="9.9499999999999993" customHeight="1" x14ac:dyDescent="0.25"/>
    <row r="586" ht="9.9499999999999993" customHeight="1" x14ac:dyDescent="0.25"/>
    <row r="587" ht="9.9499999999999993" customHeight="1" x14ac:dyDescent="0.25"/>
    <row r="588" ht="9.9499999999999993" customHeight="1" x14ac:dyDescent="0.25"/>
    <row r="589" ht="9.9499999999999993" customHeight="1" x14ac:dyDescent="0.25"/>
    <row r="590" ht="9.9499999999999993" customHeight="1" x14ac:dyDescent="0.25"/>
    <row r="591" ht="9.9499999999999993" customHeight="1" x14ac:dyDescent="0.25"/>
    <row r="592" ht="9.9499999999999993" customHeight="1" x14ac:dyDescent="0.25"/>
    <row r="593" ht="9.9499999999999993" customHeight="1" x14ac:dyDescent="0.25"/>
    <row r="594" ht="9.9499999999999993" customHeight="1" x14ac:dyDescent="0.25"/>
    <row r="595" ht="9.9499999999999993" customHeight="1" x14ac:dyDescent="0.25"/>
    <row r="596" ht="9.9499999999999993" customHeight="1" x14ac:dyDescent="0.25"/>
    <row r="597" ht="9.9499999999999993" customHeight="1" x14ac:dyDescent="0.25"/>
    <row r="598" ht="9.9499999999999993" customHeight="1" x14ac:dyDescent="0.25"/>
    <row r="599" ht="9.9499999999999993" customHeight="1" x14ac:dyDescent="0.25"/>
    <row r="600" ht="9.9499999999999993" customHeight="1" x14ac:dyDescent="0.25"/>
    <row r="601" ht="9.9499999999999993" customHeight="1" x14ac:dyDescent="0.25"/>
    <row r="602" ht="9.9499999999999993" customHeight="1" x14ac:dyDescent="0.25"/>
    <row r="603" ht="9.9499999999999993" customHeight="1" x14ac:dyDescent="0.25"/>
    <row r="604" ht="9.9499999999999993" customHeight="1" x14ac:dyDescent="0.25"/>
    <row r="605" ht="9.9499999999999993" customHeight="1" x14ac:dyDescent="0.25"/>
    <row r="606" ht="9.9499999999999993" customHeight="1" x14ac:dyDescent="0.25"/>
    <row r="607" ht="9.9499999999999993" customHeight="1" x14ac:dyDescent="0.25"/>
    <row r="608" ht="9.9499999999999993" customHeight="1" x14ac:dyDescent="0.25"/>
    <row r="609" ht="9.9499999999999993" customHeight="1" x14ac:dyDescent="0.25"/>
    <row r="610" ht="9.9499999999999993" customHeight="1" x14ac:dyDescent="0.25"/>
    <row r="611" ht="9.9499999999999993" customHeight="1" x14ac:dyDescent="0.25"/>
    <row r="612" ht="9.9499999999999993" customHeight="1" x14ac:dyDescent="0.25"/>
    <row r="613" ht="9.9499999999999993" customHeight="1" x14ac:dyDescent="0.25"/>
    <row r="614" ht="9.9499999999999993" customHeight="1" x14ac:dyDescent="0.25"/>
    <row r="615" ht="9.9499999999999993" customHeight="1" x14ac:dyDescent="0.25"/>
    <row r="616" ht="9.9499999999999993" customHeight="1" x14ac:dyDescent="0.25"/>
    <row r="617" ht="9.9499999999999993" customHeight="1" x14ac:dyDescent="0.25"/>
    <row r="618" ht="9.9499999999999993" customHeight="1" x14ac:dyDescent="0.25"/>
    <row r="619" ht="9.9499999999999993" customHeight="1" x14ac:dyDescent="0.25"/>
    <row r="620" ht="9.9499999999999993" customHeight="1" x14ac:dyDescent="0.25"/>
    <row r="621" ht="9.9499999999999993" customHeight="1" x14ac:dyDescent="0.25"/>
    <row r="622" ht="9.9499999999999993" customHeight="1" x14ac:dyDescent="0.25"/>
    <row r="623" ht="9.9499999999999993" customHeight="1" x14ac:dyDescent="0.25"/>
    <row r="624" ht="9.9499999999999993" customHeight="1" x14ac:dyDescent="0.25"/>
    <row r="625" ht="9.9499999999999993" customHeight="1" x14ac:dyDescent="0.25"/>
    <row r="626" ht="9.9499999999999993" customHeight="1" x14ac:dyDescent="0.25"/>
    <row r="627" ht="9.9499999999999993" customHeight="1" x14ac:dyDescent="0.25"/>
    <row r="628" ht="9.9499999999999993" customHeight="1" x14ac:dyDescent="0.25"/>
    <row r="629" ht="9.9499999999999993" customHeight="1" x14ac:dyDescent="0.25"/>
    <row r="630" ht="9.9499999999999993" customHeight="1" x14ac:dyDescent="0.25"/>
    <row r="631" ht="9.9499999999999993" customHeight="1" x14ac:dyDescent="0.25"/>
    <row r="632" ht="9.9499999999999993" customHeight="1" x14ac:dyDescent="0.25"/>
    <row r="633" ht="9.9499999999999993" customHeight="1" x14ac:dyDescent="0.25"/>
    <row r="634" ht="9.9499999999999993" customHeight="1" x14ac:dyDescent="0.25"/>
    <row r="635" ht="9.9499999999999993" customHeight="1" x14ac:dyDescent="0.25"/>
    <row r="636" ht="9.9499999999999993" customHeight="1" x14ac:dyDescent="0.25"/>
    <row r="637" ht="9.9499999999999993" customHeight="1" x14ac:dyDescent="0.25"/>
    <row r="638" ht="9.9499999999999993" customHeight="1" x14ac:dyDescent="0.25"/>
    <row r="639" ht="9.9499999999999993" customHeight="1" x14ac:dyDescent="0.25"/>
    <row r="640" ht="9.9499999999999993" customHeight="1" x14ac:dyDescent="0.25"/>
    <row r="641" ht="9.9499999999999993" customHeight="1" x14ac:dyDescent="0.25"/>
    <row r="642" ht="9.9499999999999993" customHeight="1" x14ac:dyDescent="0.25"/>
    <row r="643" ht="9.9499999999999993" customHeight="1" x14ac:dyDescent="0.25"/>
    <row r="644" ht="9.9499999999999993" customHeight="1" x14ac:dyDescent="0.25"/>
    <row r="645" ht="9.9499999999999993" customHeight="1" x14ac:dyDescent="0.25"/>
    <row r="646" ht="9.9499999999999993" customHeight="1" x14ac:dyDescent="0.25"/>
    <row r="647" ht="9.9499999999999993" customHeight="1" x14ac:dyDescent="0.25"/>
    <row r="648" ht="9.9499999999999993" customHeight="1" x14ac:dyDescent="0.25"/>
    <row r="649" ht="9.9499999999999993" customHeight="1" x14ac:dyDescent="0.25"/>
    <row r="650" ht="9.9499999999999993" customHeight="1" x14ac:dyDescent="0.25"/>
    <row r="651" ht="9.9499999999999993" customHeight="1" x14ac:dyDescent="0.25"/>
    <row r="652" ht="9.9499999999999993" customHeight="1" x14ac:dyDescent="0.25"/>
    <row r="653" ht="9.9499999999999993" customHeight="1" x14ac:dyDescent="0.25"/>
    <row r="654" ht="9.9499999999999993" customHeight="1" x14ac:dyDescent="0.25"/>
    <row r="655" ht="9.9499999999999993" customHeight="1" x14ac:dyDescent="0.25"/>
    <row r="656" ht="9.9499999999999993" customHeight="1" x14ac:dyDescent="0.25"/>
    <row r="657" ht="9.9499999999999993" customHeight="1" x14ac:dyDescent="0.25"/>
    <row r="658" ht="9.9499999999999993" customHeight="1" x14ac:dyDescent="0.25"/>
    <row r="659" ht="9.9499999999999993" customHeight="1" x14ac:dyDescent="0.25"/>
    <row r="660" ht="9.9499999999999993" customHeight="1" x14ac:dyDescent="0.25"/>
    <row r="661" ht="9.9499999999999993" customHeight="1" x14ac:dyDescent="0.25"/>
    <row r="662" ht="9.9499999999999993" customHeight="1" x14ac:dyDescent="0.25"/>
    <row r="663" ht="9.9499999999999993" customHeight="1" x14ac:dyDescent="0.25"/>
    <row r="664" ht="9.9499999999999993" customHeight="1" x14ac:dyDescent="0.25"/>
    <row r="665" ht="9.9499999999999993" customHeight="1" x14ac:dyDescent="0.25"/>
    <row r="666" ht="9.9499999999999993" customHeight="1" x14ac:dyDescent="0.25"/>
    <row r="667" ht="9.9499999999999993" customHeight="1" x14ac:dyDescent="0.25"/>
    <row r="668" ht="9.9499999999999993" customHeight="1" x14ac:dyDescent="0.25"/>
    <row r="669" ht="9.9499999999999993" customHeight="1" x14ac:dyDescent="0.25"/>
    <row r="670" ht="9.9499999999999993" customHeight="1" x14ac:dyDescent="0.25"/>
    <row r="671" ht="9.9499999999999993" customHeight="1" x14ac:dyDescent="0.25"/>
    <row r="672" ht="9.9499999999999993" customHeight="1" x14ac:dyDescent="0.25"/>
    <row r="673" ht="9.9499999999999993" customHeight="1" x14ac:dyDescent="0.25"/>
    <row r="674" ht="9.9499999999999993" customHeight="1" x14ac:dyDescent="0.25"/>
    <row r="675" ht="9.9499999999999993" customHeight="1" x14ac:dyDescent="0.25"/>
    <row r="676" ht="9.9499999999999993" customHeight="1" x14ac:dyDescent="0.25"/>
    <row r="677" ht="9.9499999999999993" customHeight="1" x14ac:dyDescent="0.25"/>
    <row r="678" ht="9.9499999999999993" customHeight="1" x14ac:dyDescent="0.25"/>
    <row r="679" ht="9.9499999999999993" customHeight="1" x14ac:dyDescent="0.25"/>
    <row r="680" ht="9.9499999999999993" customHeight="1" x14ac:dyDescent="0.25"/>
    <row r="681" ht="9.9499999999999993" customHeight="1" x14ac:dyDescent="0.25"/>
    <row r="682" ht="9.9499999999999993" customHeight="1" x14ac:dyDescent="0.25"/>
    <row r="683" ht="9.9499999999999993" customHeight="1" x14ac:dyDescent="0.25"/>
    <row r="684" ht="9.9499999999999993" customHeight="1" x14ac:dyDescent="0.25"/>
    <row r="685" ht="9.9499999999999993" customHeight="1" x14ac:dyDescent="0.25"/>
    <row r="686" ht="9.9499999999999993" customHeight="1" x14ac:dyDescent="0.25"/>
    <row r="687" ht="9.9499999999999993" customHeight="1" x14ac:dyDescent="0.25"/>
    <row r="688" ht="9.9499999999999993" customHeight="1" x14ac:dyDescent="0.25"/>
    <row r="689" ht="9.9499999999999993" customHeight="1" x14ac:dyDescent="0.25"/>
    <row r="690" ht="9.9499999999999993" customHeight="1" x14ac:dyDescent="0.25"/>
    <row r="691" ht="9.9499999999999993" customHeight="1" x14ac:dyDescent="0.25"/>
    <row r="692" ht="9.9499999999999993" customHeight="1" x14ac:dyDescent="0.25"/>
    <row r="693" ht="9.9499999999999993" customHeight="1" x14ac:dyDescent="0.25"/>
    <row r="694" ht="9.9499999999999993" customHeight="1" x14ac:dyDescent="0.25"/>
    <row r="695" ht="9.9499999999999993" customHeight="1" x14ac:dyDescent="0.25"/>
    <row r="696" ht="9.9499999999999993" customHeight="1" x14ac:dyDescent="0.25"/>
    <row r="697" ht="9.9499999999999993" customHeight="1" x14ac:dyDescent="0.25"/>
    <row r="698" ht="9.9499999999999993" customHeight="1" x14ac:dyDescent="0.25"/>
    <row r="699" ht="9.9499999999999993" customHeight="1" x14ac:dyDescent="0.25"/>
    <row r="700" ht="9.9499999999999993" customHeight="1" x14ac:dyDescent="0.25"/>
    <row r="701" ht="9.9499999999999993" customHeight="1" x14ac:dyDescent="0.25"/>
    <row r="702" ht="9.9499999999999993" customHeight="1" x14ac:dyDescent="0.25"/>
    <row r="703" ht="9.9499999999999993" customHeight="1" x14ac:dyDescent="0.25"/>
    <row r="704" ht="9.9499999999999993" customHeight="1" x14ac:dyDescent="0.25"/>
    <row r="705" ht="9.9499999999999993" customHeight="1" x14ac:dyDescent="0.25"/>
    <row r="706" ht="9.9499999999999993" customHeight="1" x14ac:dyDescent="0.25"/>
    <row r="707" ht="9.9499999999999993" customHeight="1" x14ac:dyDescent="0.25"/>
    <row r="708" ht="9.9499999999999993" customHeight="1" x14ac:dyDescent="0.25"/>
    <row r="709" ht="9.9499999999999993" customHeight="1" x14ac:dyDescent="0.25"/>
    <row r="710" ht="9.9499999999999993" customHeight="1" x14ac:dyDescent="0.25"/>
    <row r="711" ht="9.9499999999999993" customHeight="1" x14ac:dyDescent="0.25"/>
    <row r="712" ht="9.9499999999999993" customHeight="1" x14ac:dyDescent="0.25"/>
    <row r="713" ht="9.9499999999999993" customHeight="1" x14ac:dyDescent="0.25"/>
    <row r="714" ht="9.9499999999999993" customHeight="1" x14ac:dyDescent="0.25"/>
    <row r="715" ht="9.9499999999999993" customHeight="1" x14ac:dyDescent="0.25"/>
    <row r="716" ht="9.9499999999999993" customHeight="1" x14ac:dyDescent="0.25"/>
    <row r="717" ht="9.9499999999999993" customHeight="1" x14ac:dyDescent="0.25"/>
    <row r="718" ht="9.9499999999999993" customHeight="1" x14ac:dyDescent="0.25"/>
    <row r="719" ht="9.9499999999999993" customHeight="1" x14ac:dyDescent="0.25"/>
    <row r="720" ht="9.9499999999999993" customHeight="1" x14ac:dyDescent="0.25"/>
    <row r="721" ht="9.9499999999999993" customHeight="1" x14ac:dyDescent="0.25"/>
    <row r="722" ht="9.9499999999999993" customHeight="1" x14ac:dyDescent="0.25"/>
    <row r="723" ht="9.9499999999999993" customHeight="1" x14ac:dyDescent="0.25"/>
    <row r="724" ht="9.9499999999999993" customHeight="1" x14ac:dyDescent="0.25"/>
    <row r="725" ht="9.9499999999999993" customHeight="1" x14ac:dyDescent="0.25"/>
    <row r="726" ht="9.9499999999999993" customHeight="1" x14ac:dyDescent="0.25"/>
    <row r="727" ht="9.9499999999999993" customHeight="1" x14ac:dyDescent="0.25"/>
    <row r="728" ht="9.9499999999999993" customHeight="1" x14ac:dyDescent="0.25"/>
    <row r="729" ht="9.9499999999999993" customHeight="1" x14ac:dyDescent="0.25"/>
    <row r="730" ht="9.9499999999999993" customHeight="1" x14ac:dyDescent="0.25"/>
    <row r="731" ht="9.9499999999999993" customHeight="1" x14ac:dyDescent="0.25"/>
    <row r="732" ht="9.9499999999999993" customHeight="1" x14ac:dyDescent="0.25"/>
    <row r="733" ht="9.9499999999999993" customHeight="1" x14ac:dyDescent="0.25"/>
    <row r="734" ht="9.9499999999999993" customHeight="1" x14ac:dyDescent="0.25"/>
    <row r="735" ht="9.9499999999999993" customHeight="1" x14ac:dyDescent="0.25"/>
    <row r="736" ht="9.9499999999999993" customHeight="1" x14ac:dyDescent="0.25"/>
    <row r="737" ht="9.9499999999999993" customHeight="1" x14ac:dyDescent="0.25"/>
    <row r="738" ht="9.9499999999999993" customHeight="1" x14ac:dyDescent="0.25"/>
    <row r="739" ht="9.9499999999999993" customHeight="1" x14ac:dyDescent="0.25"/>
    <row r="740" ht="9.9499999999999993" customHeight="1" x14ac:dyDescent="0.25"/>
    <row r="741" ht="9.9499999999999993" customHeight="1" x14ac:dyDescent="0.25"/>
    <row r="742" ht="9.9499999999999993" customHeight="1" x14ac:dyDescent="0.25"/>
    <row r="743" ht="9.9499999999999993" customHeight="1" x14ac:dyDescent="0.25"/>
    <row r="744" ht="9.9499999999999993" customHeight="1" x14ac:dyDescent="0.25"/>
    <row r="745" ht="9.9499999999999993" customHeight="1" x14ac:dyDescent="0.25"/>
    <row r="746" ht="9.9499999999999993" customHeight="1" x14ac:dyDescent="0.25"/>
    <row r="747" ht="9.9499999999999993" customHeight="1" x14ac:dyDescent="0.25"/>
    <row r="748" ht="9.9499999999999993" customHeight="1" x14ac:dyDescent="0.25"/>
    <row r="749" ht="9.9499999999999993" customHeight="1" x14ac:dyDescent="0.25"/>
    <row r="750" ht="9.9499999999999993" customHeight="1" x14ac:dyDescent="0.25"/>
    <row r="751" ht="9.9499999999999993" customHeight="1" x14ac:dyDescent="0.25"/>
    <row r="752" ht="9.9499999999999993" customHeight="1" x14ac:dyDescent="0.25"/>
    <row r="753" ht="9.9499999999999993" customHeight="1" x14ac:dyDescent="0.25"/>
    <row r="754" ht="9.9499999999999993" customHeight="1" x14ac:dyDescent="0.25"/>
    <row r="755" ht="9.9499999999999993" customHeight="1" x14ac:dyDescent="0.25"/>
    <row r="756" ht="9.9499999999999993" customHeight="1" x14ac:dyDescent="0.25"/>
    <row r="757" ht="9.9499999999999993" customHeight="1" x14ac:dyDescent="0.25"/>
    <row r="758" ht="9.9499999999999993" customHeight="1" x14ac:dyDescent="0.25"/>
    <row r="759" ht="9.9499999999999993" customHeight="1" x14ac:dyDescent="0.25"/>
    <row r="760" ht="9.9499999999999993" customHeight="1" x14ac:dyDescent="0.25"/>
    <row r="761" ht="9.9499999999999993" customHeight="1" x14ac:dyDescent="0.25"/>
    <row r="762" ht="9.9499999999999993" customHeight="1" x14ac:dyDescent="0.25"/>
    <row r="763" ht="9.9499999999999993" customHeight="1" x14ac:dyDescent="0.25"/>
    <row r="764" ht="9.9499999999999993" customHeight="1" x14ac:dyDescent="0.25"/>
    <row r="765" ht="9.9499999999999993" customHeight="1" x14ac:dyDescent="0.25"/>
    <row r="766" ht="9.9499999999999993" customHeight="1" x14ac:dyDescent="0.25"/>
    <row r="767" ht="9.9499999999999993" customHeight="1" x14ac:dyDescent="0.25"/>
    <row r="768" ht="9.9499999999999993" customHeight="1" x14ac:dyDescent="0.25"/>
    <row r="769" ht="9.9499999999999993" customHeight="1" x14ac:dyDescent="0.25"/>
    <row r="770" ht="9.9499999999999993" customHeight="1" x14ac:dyDescent="0.25"/>
    <row r="771" ht="9.9499999999999993" customHeight="1" x14ac:dyDescent="0.25"/>
    <row r="772" ht="9.9499999999999993" customHeight="1" x14ac:dyDescent="0.25"/>
    <row r="773" ht="9.9499999999999993" customHeight="1" x14ac:dyDescent="0.25"/>
    <row r="774" ht="9.9499999999999993" customHeight="1" x14ac:dyDescent="0.25"/>
    <row r="775" ht="9.9499999999999993" customHeight="1" x14ac:dyDescent="0.25"/>
    <row r="776" ht="9.9499999999999993" customHeight="1" x14ac:dyDescent="0.25"/>
    <row r="777" ht="9.9499999999999993" customHeight="1" x14ac:dyDescent="0.25"/>
    <row r="778" ht="9.9499999999999993" customHeight="1" x14ac:dyDescent="0.25"/>
    <row r="779" ht="9.9499999999999993" customHeight="1" x14ac:dyDescent="0.25"/>
    <row r="780" ht="9.9499999999999993" customHeight="1" x14ac:dyDescent="0.25"/>
    <row r="781" ht="9.9499999999999993" customHeight="1" x14ac:dyDescent="0.25"/>
    <row r="782" ht="9.9499999999999993" customHeight="1" x14ac:dyDescent="0.25"/>
    <row r="783" ht="9.9499999999999993" customHeight="1" x14ac:dyDescent="0.25"/>
    <row r="784" ht="9.9499999999999993" customHeight="1" x14ac:dyDescent="0.25"/>
    <row r="785" ht="9.9499999999999993" customHeight="1" x14ac:dyDescent="0.25"/>
    <row r="786" ht="9.9499999999999993" customHeight="1" x14ac:dyDescent="0.25"/>
    <row r="787" ht="9.9499999999999993" customHeight="1" x14ac:dyDescent="0.25"/>
    <row r="788" ht="9.9499999999999993" customHeight="1" x14ac:dyDescent="0.25"/>
    <row r="789" ht="9.9499999999999993" customHeight="1" x14ac:dyDescent="0.25"/>
    <row r="790" ht="9.9499999999999993" customHeight="1" x14ac:dyDescent="0.25"/>
    <row r="791" ht="9.9499999999999993" customHeight="1" x14ac:dyDescent="0.25"/>
    <row r="792" ht="9.9499999999999993" customHeight="1" x14ac:dyDescent="0.25"/>
    <row r="793" ht="9.9499999999999993" customHeight="1" x14ac:dyDescent="0.25"/>
    <row r="794" ht="9.9499999999999993" customHeight="1" x14ac:dyDescent="0.25"/>
    <row r="795" ht="9.9499999999999993" customHeight="1" x14ac:dyDescent="0.25"/>
    <row r="796" ht="9.9499999999999993" customHeight="1" x14ac:dyDescent="0.25"/>
    <row r="797" ht="9.9499999999999993" customHeight="1" x14ac:dyDescent="0.25"/>
    <row r="798" ht="9.9499999999999993" customHeight="1" x14ac:dyDescent="0.25"/>
    <row r="799" ht="9.9499999999999993" customHeight="1" x14ac:dyDescent="0.25"/>
    <row r="800" ht="9.9499999999999993" customHeight="1" x14ac:dyDescent="0.25"/>
    <row r="801" ht="9.9499999999999993" customHeight="1" x14ac:dyDescent="0.25"/>
    <row r="802" ht="9.9499999999999993" customHeight="1" x14ac:dyDescent="0.25"/>
    <row r="803" ht="9.9499999999999993" customHeight="1" x14ac:dyDescent="0.25"/>
    <row r="804" ht="9.9499999999999993" customHeight="1" x14ac:dyDescent="0.25"/>
    <row r="805" ht="9.9499999999999993" customHeight="1" x14ac:dyDescent="0.25"/>
    <row r="806" ht="9.9499999999999993" customHeight="1" x14ac:dyDescent="0.25"/>
    <row r="807" ht="9.9499999999999993" customHeight="1" x14ac:dyDescent="0.25"/>
    <row r="808" ht="9.9499999999999993" customHeight="1" x14ac:dyDescent="0.25"/>
    <row r="809" ht="9.9499999999999993" customHeight="1" x14ac:dyDescent="0.25"/>
    <row r="810" ht="9.9499999999999993" customHeight="1" x14ac:dyDescent="0.25"/>
    <row r="811" ht="9.9499999999999993" customHeight="1" x14ac:dyDescent="0.25"/>
    <row r="812" ht="9.9499999999999993" customHeight="1" x14ac:dyDescent="0.25"/>
    <row r="813" ht="9.9499999999999993" customHeight="1" x14ac:dyDescent="0.25"/>
    <row r="814" ht="9.9499999999999993" customHeight="1" x14ac:dyDescent="0.25"/>
    <row r="815" ht="9.9499999999999993" customHeight="1" x14ac:dyDescent="0.25"/>
    <row r="816" ht="9.9499999999999993" customHeight="1" x14ac:dyDescent="0.25"/>
    <row r="817" ht="9.9499999999999993" customHeight="1" x14ac:dyDescent="0.25"/>
    <row r="818" ht="9.9499999999999993" customHeight="1" x14ac:dyDescent="0.25"/>
    <row r="819" ht="9.9499999999999993" customHeight="1" x14ac:dyDescent="0.25"/>
    <row r="820" ht="9.9499999999999993" customHeight="1" x14ac:dyDescent="0.25"/>
    <row r="821" ht="9.9499999999999993" customHeight="1" x14ac:dyDescent="0.25"/>
    <row r="822" ht="9.9499999999999993" customHeight="1" x14ac:dyDescent="0.25"/>
    <row r="823" ht="9.9499999999999993" customHeight="1" x14ac:dyDescent="0.25"/>
    <row r="824" ht="9.9499999999999993" customHeight="1" x14ac:dyDescent="0.25"/>
    <row r="825" ht="9.9499999999999993" customHeight="1" x14ac:dyDescent="0.25"/>
    <row r="826" ht="9.9499999999999993" customHeight="1" x14ac:dyDescent="0.25"/>
    <row r="827" ht="9.9499999999999993" customHeight="1" x14ac:dyDescent="0.25"/>
    <row r="828" ht="9.9499999999999993" customHeight="1" x14ac:dyDescent="0.25"/>
    <row r="829" ht="9.9499999999999993" customHeight="1" x14ac:dyDescent="0.25"/>
    <row r="830" ht="9.9499999999999993" customHeight="1" x14ac:dyDescent="0.25"/>
    <row r="831" ht="9.9499999999999993" customHeight="1" x14ac:dyDescent="0.25"/>
    <row r="832" ht="9.9499999999999993" customHeight="1" x14ac:dyDescent="0.25"/>
    <row r="833" ht="9.9499999999999993" customHeight="1" x14ac:dyDescent="0.25"/>
    <row r="834" ht="9.9499999999999993" customHeight="1" x14ac:dyDescent="0.25"/>
    <row r="835" ht="9.9499999999999993" customHeight="1" x14ac:dyDescent="0.25"/>
    <row r="836" ht="9.9499999999999993" customHeight="1" x14ac:dyDescent="0.25"/>
    <row r="837" ht="9.9499999999999993" customHeight="1" x14ac:dyDescent="0.25"/>
    <row r="838" ht="9.9499999999999993" customHeight="1" x14ac:dyDescent="0.25"/>
    <row r="839" ht="9.9499999999999993" customHeight="1" x14ac:dyDescent="0.25"/>
    <row r="840" ht="9.9499999999999993" customHeight="1" x14ac:dyDescent="0.25"/>
    <row r="841" ht="9.9499999999999993" customHeight="1" x14ac:dyDescent="0.25"/>
    <row r="842" ht="9.9499999999999993" customHeight="1" x14ac:dyDescent="0.25"/>
    <row r="843" ht="9.9499999999999993" customHeight="1" x14ac:dyDescent="0.25"/>
    <row r="844" ht="9.9499999999999993" customHeight="1" x14ac:dyDescent="0.25"/>
    <row r="845" ht="9.9499999999999993" customHeight="1" x14ac:dyDescent="0.25"/>
    <row r="846" ht="9.9499999999999993" customHeight="1" x14ac:dyDescent="0.25"/>
    <row r="847" ht="9.9499999999999993" customHeight="1" x14ac:dyDescent="0.25"/>
    <row r="848" ht="9.9499999999999993" customHeight="1" x14ac:dyDescent="0.25"/>
    <row r="849" ht="9.9499999999999993" customHeight="1" x14ac:dyDescent="0.25"/>
    <row r="850" ht="9.9499999999999993" customHeight="1" x14ac:dyDescent="0.25"/>
    <row r="851" ht="9.9499999999999993" customHeight="1" x14ac:dyDescent="0.25"/>
    <row r="852" ht="9.9499999999999993" customHeight="1" x14ac:dyDescent="0.25"/>
    <row r="853" ht="9.9499999999999993" customHeight="1" x14ac:dyDescent="0.25"/>
    <row r="854" ht="9.9499999999999993" customHeight="1" x14ac:dyDescent="0.25"/>
    <row r="855" ht="9.9499999999999993" customHeight="1" x14ac:dyDescent="0.25"/>
    <row r="856" ht="9.9499999999999993" customHeight="1" x14ac:dyDescent="0.25"/>
    <row r="857" ht="9.9499999999999993" customHeight="1" x14ac:dyDescent="0.25"/>
    <row r="858" ht="9.9499999999999993" customHeight="1" x14ac:dyDescent="0.25"/>
    <row r="859" ht="9.9499999999999993" customHeight="1" x14ac:dyDescent="0.25"/>
    <row r="860" ht="9.9499999999999993" customHeight="1" x14ac:dyDescent="0.25"/>
    <row r="861" ht="9.9499999999999993" customHeight="1" x14ac:dyDescent="0.25"/>
    <row r="862" ht="9.9499999999999993" customHeight="1" x14ac:dyDescent="0.25"/>
    <row r="863" ht="9.9499999999999993" customHeight="1" x14ac:dyDescent="0.25"/>
    <row r="864" ht="9.9499999999999993" customHeight="1" x14ac:dyDescent="0.25"/>
    <row r="865" ht="9.9499999999999993" customHeight="1" x14ac:dyDescent="0.25"/>
    <row r="866" ht="9.9499999999999993" customHeight="1" x14ac:dyDescent="0.25"/>
    <row r="867" ht="9.9499999999999993" customHeight="1" x14ac:dyDescent="0.25"/>
    <row r="868" ht="9.9499999999999993" customHeight="1" x14ac:dyDescent="0.25"/>
    <row r="869" ht="9.9499999999999993" customHeight="1" x14ac:dyDescent="0.25"/>
    <row r="870" ht="9.9499999999999993" customHeight="1" x14ac:dyDescent="0.25"/>
    <row r="871" ht="9.9499999999999993" customHeight="1" x14ac:dyDescent="0.25"/>
    <row r="872" ht="9.9499999999999993" customHeight="1" x14ac:dyDescent="0.25"/>
    <row r="873" ht="9.9499999999999993" customHeight="1" x14ac:dyDescent="0.25"/>
    <row r="874" ht="9.9499999999999993" customHeight="1" x14ac:dyDescent="0.25"/>
    <row r="875" ht="9.9499999999999993" customHeight="1" x14ac:dyDescent="0.25"/>
    <row r="876" ht="9.9499999999999993" customHeight="1" x14ac:dyDescent="0.25"/>
    <row r="877" ht="9.9499999999999993" customHeight="1" x14ac:dyDescent="0.25"/>
    <row r="878" ht="9.9499999999999993" customHeight="1" x14ac:dyDescent="0.25"/>
    <row r="879" ht="9.9499999999999993" customHeight="1" x14ac:dyDescent="0.25"/>
    <row r="880" ht="9.9499999999999993" customHeight="1" x14ac:dyDescent="0.25"/>
    <row r="881" ht="9.9499999999999993" customHeight="1" x14ac:dyDescent="0.25"/>
    <row r="882" ht="9.9499999999999993" customHeight="1" x14ac:dyDescent="0.25"/>
    <row r="883" ht="9.9499999999999993" customHeight="1" x14ac:dyDescent="0.25"/>
    <row r="884" ht="9.9499999999999993" customHeight="1" x14ac:dyDescent="0.25"/>
    <row r="885" ht="9.9499999999999993" customHeight="1" x14ac:dyDescent="0.25"/>
    <row r="886" ht="9.9499999999999993" customHeight="1" x14ac:dyDescent="0.25"/>
    <row r="887" ht="9.9499999999999993" customHeight="1" x14ac:dyDescent="0.25"/>
    <row r="888" ht="9.9499999999999993" customHeight="1" x14ac:dyDescent="0.25"/>
    <row r="889" ht="9.9499999999999993" customHeight="1" x14ac:dyDescent="0.25"/>
    <row r="890" ht="9.9499999999999993" customHeight="1" x14ac:dyDescent="0.25"/>
    <row r="891" ht="9.9499999999999993" customHeight="1" x14ac:dyDescent="0.25"/>
    <row r="892" ht="9.9499999999999993" customHeight="1" x14ac:dyDescent="0.25"/>
    <row r="893" ht="9.9499999999999993" customHeight="1" x14ac:dyDescent="0.25"/>
  </sheetData>
  <sheetProtection algorithmName="SHA-512" hashValue="S2L7FmI3KXcN8cEVijn37Tmdn8bjJnxpxKr6T6/BJ9l3z4ZsIba5xhTLI77DN5F6qhhRj65IEBLIuLp/guPPWA==" saltValue="ffigNFK2JXSkZODjFXYJPA==" spinCount="100000" sheet="1" objects="1" scenarios="1"/>
  <mergeCells count="490">
    <mergeCell ref="U263:V263"/>
    <mergeCell ref="W263:X263"/>
    <mergeCell ref="Y263:Z263"/>
    <mergeCell ref="AA263:AB263"/>
    <mergeCell ref="R45:W45"/>
    <mergeCell ref="R131:W131"/>
    <mergeCell ref="R211:W211"/>
    <mergeCell ref="AQ22:AQ23"/>
    <mergeCell ref="AN108:AO108"/>
    <mergeCell ref="AA109:AB109"/>
    <mergeCell ref="AC109:AD109"/>
    <mergeCell ref="AE109:AF109"/>
    <mergeCell ref="AG109:AH109"/>
    <mergeCell ref="AI109:AJ109"/>
    <mergeCell ref="AK109:AL109"/>
    <mergeCell ref="AE189:AF189"/>
    <mergeCell ref="AG189:AH189"/>
    <mergeCell ref="AI189:AJ189"/>
    <mergeCell ref="AK189:AL189"/>
    <mergeCell ref="T213:U213"/>
    <mergeCell ref="V213:W213"/>
    <mergeCell ref="W254:Z254"/>
    <mergeCell ref="AA254:AD254"/>
    <mergeCell ref="R212:S212"/>
    <mergeCell ref="AS22:AS23"/>
    <mergeCell ref="AQ108:AQ109"/>
    <mergeCell ref="AS108:AS109"/>
    <mergeCell ref="AQ188:AQ189"/>
    <mergeCell ref="AS188:AS189"/>
    <mergeCell ref="S262:T262"/>
    <mergeCell ref="U262:V262"/>
    <mergeCell ref="W262:X262"/>
    <mergeCell ref="Y262:Z262"/>
    <mergeCell ref="AA262:AB262"/>
    <mergeCell ref="AE22:AH22"/>
    <mergeCell ref="AI22:AL22"/>
    <mergeCell ref="AN22:AO22"/>
    <mergeCell ref="AA23:AB23"/>
    <mergeCell ref="AC23:AD23"/>
    <mergeCell ref="AE23:AF23"/>
    <mergeCell ref="AG23:AH23"/>
    <mergeCell ref="AI23:AJ23"/>
    <mergeCell ref="AK23:AL23"/>
    <mergeCell ref="S108:V108"/>
    <mergeCell ref="W108:Z108"/>
    <mergeCell ref="AA108:AD108"/>
    <mergeCell ref="AE108:AH108"/>
    <mergeCell ref="AI108:AL108"/>
    <mergeCell ref="C4:L4"/>
    <mergeCell ref="E8:L8"/>
    <mergeCell ref="E9:L9"/>
    <mergeCell ref="E10:L10"/>
    <mergeCell ref="E11:L11"/>
    <mergeCell ref="H13:J13"/>
    <mergeCell ref="S22:V22"/>
    <mergeCell ref="W22:Z22"/>
    <mergeCell ref="AA22:AD22"/>
    <mergeCell ref="G16:H16"/>
    <mergeCell ref="I16:J16"/>
    <mergeCell ref="K16:L16"/>
    <mergeCell ref="I21:K21"/>
    <mergeCell ref="H22:K22"/>
    <mergeCell ref="O22:R22"/>
    <mergeCell ref="O18:P18"/>
    <mergeCell ref="Q18:R18"/>
    <mergeCell ref="S18:T18"/>
    <mergeCell ref="O19:P19"/>
    <mergeCell ref="Q19:R19"/>
    <mergeCell ref="S19:T19"/>
    <mergeCell ref="U18:V18"/>
    <mergeCell ref="U19:V19"/>
    <mergeCell ref="O23:P23"/>
    <mergeCell ref="Q23:R23"/>
    <mergeCell ref="S23:T23"/>
    <mergeCell ref="U23:V23"/>
    <mergeCell ref="W23:X23"/>
    <mergeCell ref="Y23:Z23"/>
    <mergeCell ref="C33:K33"/>
    <mergeCell ref="C34:K34"/>
    <mergeCell ref="C35:K35"/>
    <mergeCell ref="C23:F23"/>
    <mergeCell ref="C30:I30"/>
    <mergeCell ref="C36:K36"/>
    <mergeCell ref="C37:K37"/>
    <mergeCell ref="C38:K38"/>
    <mergeCell ref="G25:I25"/>
    <mergeCell ref="C26:D26"/>
    <mergeCell ref="C27:D27"/>
    <mergeCell ref="C28:D28"/>
    <mergeCell ref="C31:K31"/>
    <mergeCell ref="C32:K32"/>
    <mergeCell ref="C39:K39"/>
    <mergeCell ref="C40:K40"/>
    <mergeCell ref="O41:Q41"/>
    <mergeCell ref="B45:B46"/>
    <mergeCell ref="C45:C46"/>
    <mergeCell ref="D45:D46"/>
    <mergeCell ref="E45:E46"/>
    <mergeCell ref="F45:F46"/>
    <mergeCell ref="G45:H45"/>
    <mergeCell ref="I45:J45"/>
    <mergeCell ref="C43:L43"/>
    <mergeCell ref="C47:E47"/>
    <mergeCell ref="R47:S47"/>
    <mergeCell ref="T47:U47"/>
    <mergeCell ref="V47:W47"/>
    <mergeCell ref="P48:Q48"/>
    <mergeCell ref="R48:S48"/>
    <mergeCell ref="K45:L45"/>
    <mergeCell ref="O45:O46"/>
    <mergeCell ref="R46:S46"/>
    <mergeCell ref="T46:U46"/>
    <mergeCell ref="V46:W46"/>
    <mergeCell ref="P52:Q52"/>
    <mergeCell ref="R52:S52"/>
    <mergeCell ref="P53:Q53"/>
    <mergeCell ref="R53:S53"/>
    <mergeCell ref="P54:Q54"/>
    <mergeCell ref="R54:S54"/>
    <mergeCell ref="P49:Q49"/>
    <mergeCell ref="R49:S49"/>
    <mergeCell ref="P50:Q50"/>
    <mergeCell ref="R50:S50"/>
    <mergeCell ref="P51:Q51"/>
    <mergeCell ref="R51:S51"/>
    <mergeCell ref="P58:Q58"/>
    <mergeCell ref="R58:S58"/>
    <mergeCell ref="P59:Q59"/>
    <mergeCell ref="R59:S59"/>
    <mergeCell ref="P60:Q60"/>
    <mergeCell ref="R60:S60"/>
    <mergeCell ref="P55:Q55"/>
    <mergeCell ref="R55:S55"/>
    <mergeCell ref="P56:Q56"/>
    <mergeCell ref="R56:S56"/>
    <mergeCell ref="P57:Q57"/>
    <mergeCell ref="R57:S57"/>
    <mergeCell ref="P64:Q64"/>
    <mergeCell ref="R64:S64"/>
    <mergeCell ref="P65:Q65"/>
    <mergeCell ref="R65:S65"/>
    <mergeCell ref="P66:Q66"/>
    <mergeCell ref="R66:S66"/>
    <mergeCell ref="P61:Q61"/>
    <mergeCell ref="R61:S61"/>
    <mergeCell ref="P62:Q62"/>
    <mergeCell ref="R62:S62"/>
    <mergeCell ref="P63:Q63"/>
    <mergeCell ref="R63:S63"/>
    <mergeCell ref="P70:Q70"/>
    <mergeCell ref="R70:S70"/>
    <mergeCell ref="P71:Q71"/>
    <mergeCell ref="R71:S71"/>
    <mergeCell ref="P72:Q72"/>
    <mergeCell ref="R72:S72"/>
    <mergeCell ref="P67:Q67"/>
    <mergeCell ref="R67:S67"/>
    <mergeCell ref="P68:Q68"/>
    <mergeCell ref="R68:S68"/>
    <mergeCell ref="P69:Q69"/>
    <mergeCell ref="R69:S69"/>
    <mergeCell ref="P76:Q76"/>
    <mergeCell ref="R76:S76"/>
    <mergeCell ref="P77:Q77"/>
    <mergeCell ref="R77:S77"/>
    <mergeCell ref="G78:H78"/>
    <mergeCell ref="P78:Q78"/>
    <mergeCell ref="R78:S78"/>
    <mergeCell ref="P73:Q73"/>
    <mergeCell ref="R73:S73"/>
    <mergeCell ref="P74:Q74"/>
    <mergeCell ref="R74:S74"/>
    <mergeCell ref="P75:Q75"/>
    <mergeCell ref="R75:S75"/>
    <mergeCell ref="E89:L89"/>
    <mergeCell ref="E90:L90"/>
    <mergeCell ref="E94:L94"/>
    <mergeCell ref="E95:L95"/>
    <mergeCell ref="E96:L96"/>
    <mergeCell ref="E97:L97"/>
    <mergeCell ref="C80:K80"/>
    <mergeCell ref="O81:Q81"/>
    <mergeCell ref="R81:T81"/>
    <mergeCell ref="E87:L87"/>
    <mergeCell ref="E88:L88"/>
    <mergeCell ref="H99:J99"/>
    <mergeCell ref="G102:H102"/>
    <mergeCell ref="I102:J102"/>
    <mergeCell ref="K102:L102"/>
    <mergeCell ref="H108:K108"/>
    <mergeCell ref="O108:R108"/>
    <mergeCell ref="O104:P104"/>
    <mergeCell ref="Q104:R104"/>
    <mergeCell ref="S104:T104"/>
    <mergeCell ref="O105:P105"/>
    <mergeCell ref="Q105:R105"/>
    <mergeCell ref="S105:T105"/>
    <mergeCell ref="O109:P109"/>
    <mergeCell ref="Q109:R109"/>
    <mergeCell ref="S109:T109"/>
    <mergeCell ref="U109:V109"/>
    <mergeCell ref="W109:X109"/>
    <mergeCell ref="Y109:Z109"/>
    <mergeCell ref="C119:K119"/>
    <mergeCell ref="C120:K120"/>
    <mergeCell ref="C121:K121"/>
    <mergeCell ref="C109:F109"/>
    <mergeCell ref="C116:I116"/>
    <mergeCell ref="C122:K122"/>
    <mergeCell ref="C123:K123"/>
    <mergeCell ref="C124:K124"/>
    <mergeCell ref="G111:I111"/>
    <mergeCell ref="C112:D112"/>
    <mergeCell ref="C113:D113"/>
    <mergeCell ref="C114:D114"/>
    <mergeCell ref="C117:K117"/>
    <mergeCell ref="C118:K118"/>
    <mergeCell ref="C125:K125"/>
    <mergeCell ref="C126:K126"/>
    <mergeCell ref="O127:Q127"/>
    <mergeCell ref="B131:B132"/>
    <mergeCell ref="C131:C132"/>
    <mergeCell ref="D131:D132"/>
    <mergeCell ref="E131:E132"/>
    <mergeCell ref="F131:F132"/>
    <mergeCell ref="G131:H131"/>
    <mergeCell ref="I131:J131"/>
    <mergeCell ref="C129:L129"/>
    <mergeCell ref="C133:E133"/>
    <mergeCell ref="R133:S133"/>
    <mergeCell ref="T133:U133"/>
    <mergeCell ref="V133:W133"/>
    <mergeCell ref="P134:Q134"/>
    <mergeCell ref="R134:S134"/>
    <mergeCell ref="K131:L131"/>
    <mergeCell ref="O131:O132"/>
    <mergeCell ref="R132:S132"/>
    <mergeCell ref="T132:U132"/>
    <mergeCell ref="V132:W132"/>
    <mergeCell ref="P138:Q138"/>
    <mergeCell ref="R138:S138"/>
    <mergeCell ref="P139:Q139"/>
    <mergeCell ref="R139:S139"/>
    <mergeCell ref="P140:Q140"/>
    <mergeCell ref="R140:S140"/>
    <mergeCell ref="P135:Q135"/>
    <mergeCell ref="R135:S135"/>
    <mergeCell ref="P136:Q136"/>
    <mergeCell ref="R136:S136"/>
    <mergeCell ref="P137:Q137"/>
    <mergeCell ref="R137:S137"/>
    <mergeCell ref="P144:Q144"/>
    <mergeCell ref="R144:S144"/>
    <mergeCell ref="P145:Q145"/>
    <mergeCell ref="R145:S145"/>
    <mergeCell ref="P146:Q146"/>
    <mergeCell ref="R146:S146"/>
    <mergeCell ref="P141:Q141"/>
    <mergeCell ref="R141:S141"/>
    <mergeCell ref="P142:Q142"/>
    <mergeCell ref="R142:S142"/>
    <mergeCell ref="P143:Q143"/>
    <mergeCell ref="R143:S143"/>
    <mergeCell ref="P155:Q155"/>
    <mergeCell ref="R155:S155"/>
    <mergeCell ref="P150:Q150"/>
    <mergeCell ref="R150:S150"/>
    <mergeCell ref="P151:Q151"/>
    <mergeCell ref="R151:S151"/>
    <mergeCell ref="P152:Q152"/>
    <mergeCell ref="R152:S152"/>
    <mergeCell ref="P147:Q147"/>
    <mergeCell ref="R147:S147"/>
    <mergeCell ref="P148:Q148"/>
    <mergeCell ref="R148:S148"/>
    <mergeCell ref="P149:Q149"/>
    <mergeCell ref="R149:S149"/>
    <mergeCell ref="G164:H164"/>
    <mergeCell ref="P164:Q164"/>
    <mergeCell ref="R164:S164"/>
    <mergeCell ref="P159:Q159"/>
    <mergeCell ref="R159:S159"/>
    <mergeCell ref="P160:Q160"/>
    <mergeCell ref="R160:S160"/>
    <mergeCell ref="P161:Q161"/>
    <mergeCell ref="R161:S161"/>
    <mergeCell ref="E176:L176"/>
    <mergeCell ref="E177:L177"/>
    <mergeCell ref="H179:J179"/>
    <mergeCell ref="G182:H182"/>
    <mergeCell ref="I182:J182"/>
    <mergeCell ref="K182:L182"/>
    <mergeCell ref="E167:L167"/>
    <mergeCell ref="E168:L168"/>
    <mergeCell ref="E169:L169"/>
    <mergeCell ref="E170:L170"/>
    <mergeCell ref="E174:L174"/>
    <mergeCell ref="E175:L175"/>
    <mergeCell ref="G191:I191"/>
    <mergeCell ref="C192:D192"/>
    <mergeCell ref="AI188:AL188"/>
    <mergeCell ref="AN188:AO188"/>
    <mergeCell ref="O189:P189"/>
    <mergeCell ref="Q189:R189"/>
    <mergeCell ref="S189:T189"/>
    <mergeCell ref="U189:V189"/>
    <mergeCell ref="W189:X189"/>
    <mergeCell ref="Y189:Z189"/>
    <mergeCell ref="AA189:AB189"/>
    <mergeCell ref="AC189:AD189"/>
    <mergeCell ref="H188:K188"/>
    <mergeCell ref="O188:R188"/>
    <mergeCell ref="S188:V188"/>
    <mergeCell ref="W188:Z188"/>
    <mergeCell ref="AA188:AD188"/>
    <mergeCell ref="AE188:AH188"/>
    <mergeCell ref="C189:F189"/>
    <mergeCell ref="C201:K201"/>
    <mergeCell ref="C202:K202"/>
    <mergeCell ref="C203:K203"/>
    <mergeCell ref="C204:K204"/>
    <mergeCell ref="C205:K205"/>
    <mergeCell ref="C206:K206"/>
    <mergeCell ref="C193:D193"/>
    <mergeCell ref="C194:D194"/>
    <mergeCell ref="C197:K197"/>
    <mergeCell ref="C198:K198"/>
    <mergeCell ref="C199:K199"/>
    <mergeCell ref="C200:K200"/>
    <mergeCell ref="C196:I196"/>
    <mergeCell ref="T212:U212"/>
    <mergeCell ref="V212:W212"/>
    <mergeCell ref="P215:Q215"/>
    <mergeCell ref="R215:S215"/>
    <mergeCell ref="P216:Q216"/>
    <mergeCell ref="R216:S216"/>
    <mergeCell ref="O207:Q207"/>
    <mergeCell ref="B211:B212"/>
    <mergeCell ref="C211:C212"/>
    <mergeCell ref="D211:D212"/>
    <mergeCell ref="E211:E212"/>
    <mergeCell ref="F211:F212"/>
    <mergeCell ref="G211:H211"/>
    <mergeCell ref="I211:J211"/>
    <mergeCell ref="K211:L211"/>
    <mergeCell ref="O211:O212"/>
    <mergeCell ref="C209:L209"/>
    <mergeCell ref="P217:Q217"/>
    <mergeCell ref="R217:S217"/>
    <mergeCell ref="C213:E213"/>
    <mergeCell ref="R213:S213"/>
    <mergeCell ref="P221:Q221"/>
    <mergeCell ref="R221:S221"/>
    <mergeCell ref="P222:Q222"/>
    <mergeCell ref="R222:S222"/>
    <mergeCell ref="P223:Q223"/>
    <mergeCell ref="R223:S223"/>
    <mergeCell ref="P218:Q218"/>
    <mergeCell ref="R218:S218"/>
    <mergeCell ref="P219:Q219"/>
    <mergeCell ref="R219:S219"/>
    <mergeCell ref="P220:Q220"/>
    <mergeCell ref="R220:S220"/>
    <mergeCell ref="P214:Q214"/>
    <mergeCell ref="R214:S214"/>
    <mergeCell ref="P227:Q227"/>
    <mergeCell ref="R227:S227"/>
    <mergeCell ref="P228:Q228"/>
    <mergeCell ref="R228:S228"/>
    <mergeCell ref="P229:Q229"/>
    <mergeCell ref="R229:S229"/>
    <mergeCell ref="P224:Q224"/>
    <mergeCell ref="R224:S224"/>
    <mergeCell ref="P225:Q225"/>
    <mergeCell ref="R225:S225"/>
    <mergeCell ref="P226:Q226"/>
    <mergeCell ref="R226:S226"/>
    <mergeCell ref="P233:Q233"/>
    <mergeCell ref="R233:S233"/>
    <mergeCell ref="P234:Q234"/>
    <mergeCell ref="R234:S234"/>
    <mergeCell ref="P235:Q235"/>
    <mergeCell ref="R235:S235"/>
    <mergeCell ref="P230:Q230"/>
    <mergeCell ref="R230:S230"/>
    <mergeCell ref="P231:Q231"/>
    <mergeCell ref="R231:S231"/>
    <mergeCell ref="P232:Q232"/>
    <mergeCell ref="R232:S232"/>
    <mergeCell ref="G244:H244"/>
    <mergeCell ref="P244:Q244"/>
    <mergeCell ref="R244:S244"/>
    <mergeCell ref="P239:Q239"/>
    <mergeCell ref="R239:S239"/>
    <mergeCell ref="P240:Q240"/>
    <mergeCell ref="R240:S240"/>
    <mergeCell ref="P241:Q241"/>
    <mergeCell ref="R241:S241"/>
    <mergeCell ref="AE254:AF254"/>
    <mergeCell ref="AG254:AJ254"/>
    <mergeCell ref="AK254:AL254"/>
    <mergeCell ref="AN254:AO254"/>
    <mergeCell ref="E247:L247"/>
    <mergeCell ref="E248:L248"/>
    <mergeCell ref="E249:L249"/>
    <mergeCell ref="E250:L250"/>
    <mergeCell ref="O254:R254"/>
    <mergeCell ref="S254:V254"/>
    <mergeCell ref="AC258:AD258"/>
    <mergeCell ref="AG258:AH258"/>
    <mergeCell ref="AI258:AJ258"/>
    <mergeCell ref="AA255:AB255"/>
    <mergeCell ref="AC255:AD255"/>
    <mergeCell ref="AG255:AH255"/>
    <mergeCell ref="AI255:AJ255"/>
    <mergeCell ref="O256:P256"/>
    <mergeCell ref="Q256:R256"/>
    <mergeCell ref="S256:T256"/>
    <mergeCell ref="U256:V256"/>
    <mergeCell ref="W256:X256"/>
    <mergeCell ref="Y256:Z256"/>
    <mergeCell ref="O255:P255"/>
    <mergeCell ref="Q255:R255"/>
    <mergeCell ref="S255:T255"/>
    <mergeCell ref="U255:V255"/>
    <mergeCell ref="W255:X255"/>
    <mergeCell ref="Y255:Z255"/>
    <mergeCell ref="AA256:AB256"/>
    <mergeCell ref="AC256:AD256"/>
    <mergeCell ref="AG256:AH256"/>
    <mergeCell ref="AI256:AJ256"/>
    <mergeCell ref="P236:Q236"/>
    <mergeCell ref="R236:S236"/>
    <mergeCell ref="P237:Q237"/>
    <mergeCell ref="R237:S237"/>
    <mergeCell ref="P238:Q238"/>
    <mergeCell ref="R238:S238"/>
    <mergeCell ref="AA258:AB258"/>
    <mergeCell ref="AN260:AO260"/>
    <mergeCell ref="AA257:AB257"/>
    <mergeCell ref="AC257:AD257"/>
    <mergeCell ref="AG257:AH257"/>
    <mergeCell ref="AI257:AJ257"/>
    <mergeCell ref="O258:P258"/>
    <mergeCell ref="Q258:R258"/>
    <mergeCell ref="S258:T258"/>
    <mergeCell ref="U258:V258"/>
    <mergeCell ref="W258:X258"/>
    <mergeCell ref="Y258:Z258"/>
    <mergeCell ref="O257:P257"/>
    <mergeCell ref="Q257:R257"/>
    <mergeCell ref="S257:T257"/>
    <mergeCell ref="U257:V257"/>
    <mergeCell ref="W257:X257"/>
    <mergeCell ref="Y257:Z257"/>
    <mergeCell ref="O264:P264"/>
    <mergeCell ref="Q264:R264"/>
    <mergeCell ref="O262:P262"/>
    <mergeCell ref="Q262:R262"/>
    <mergeCell ref="O263:P263"/>
    <mergeCell ref="Q263:R263"/>
    <mergeCell ref="P242:Q242"/>
    <mergeCell ref="R242:S242"/>
    <mergeCell ref="P243:Q243"/>
    <mergeCell ref="R243:S243"/>
    <mergeCell ref="S263:T263"/>
    <mergeCell ref="U104:V104"/>
    <mergeCell ref="U105:V105"/>
    <mergeCell ref="U184:V184"/>
    <mergeCell ref="U185:V185"/>
    <mergeCell ref="O184:P184"/>
    <mergeCell ref="Q184:R184"/>
    <mergeCell ref="S184:T184"/>
    <mergeCell ref="O185:P185"/>
    <mergeCell ref="Q185:R185"/>
    <mergeCell ref="S185:T185"/>
    <mergeCell ref="P162:Q162"/>
    <mergeCell ref="R162:S162"/>
    <mergeCell ref="P163:Q163"/>
    <mergeCell ref="R163:S163"/>
    <mergeCell ref="P156:Q156"/>
    <mergeCell ref="R156:S156"/>
    <mergeCell ref="P157:Q157"/>
    <mergeCell ref="R157:S157"/>
    <mergeCell ref="P158:Q158"/>
    <mergeCell ref="R158:S158"/>
    <mergeCell ref="P153:Q153"/>
    <mergeCell ref="R153:S153"/>
    <mergeCell ref="P154:Q154"/>
    <mergeCell ref="R154:S154"/>
  </mergeCells>
  <dataValidations count="7">
    <dataValidation type="list" allowBlank="1" showInputMessage="1" showErrorMessage="1" sqref="E134:E163 E214:E243 E48:E77" xr:uid="{00000000-0002-0000-0800-000000000000}">
      <formula1>Projektarten</formula1>
    </dataValidation>
    <dataValidation type="list" allowBlank="1" showInputMessage="1" showErrorMessage="1" sqref="C26:D28 C112:D114 C192:D194" xr:uid="{00000000-0002-0000-0800-000001000000}">
      <formula1>Rollen</formula1>
    </dataValidation>
    <dataValidation type="list" allowBlank="1" showInputMessage="1" showErrorMessage="1" sqref="L23 G188 L109 F134:F163 L189 F214:F243 G22 G108 F48:F77" xr:uid="{00000000-0002-0000-0800-000002000000}">
      <formula1>Entscheid</formula1>
    </dataValidation>
    <dataValidation type="whole" operator="greaterThan" allowBlank="1" showInputMessage="1" showErrorMessage="1" error="Bitte eine ganze Zahl grösser als 0 eingeben!" sqref="I133:J163 I47:J77 I213:J243" xr:uid="{00000000-0002-0000-0800-000003000000}">
      <formula1>0</formula1>
    </dataValidation>
    <dataValidation type="whole" allowBlank="1" showInputMessage="1" showErrorMessage="1" error="Please enter a value from 1 to 4!" sqref="L31:L40 L117:L126 L197:L206" xr:uid="{00000000-0002-0000-0800-000004000000}">
      <formula1>1</formula1>
      <formula2>4</formula2>
    </dataValidation>
    <dataValidation type="whole" operator="greaterThan" allowBlank="1" showInputMessage="1" showErrorMessage="1" error="Please enter an integer greater than 0!" promptTitle="Investment" prompt="Investment means the total costs, including the personnel expenses." sqref="K47:L77 K133:L163 K213:L243" xr:uid="{00000000-0002-0000-0800-000005000000}">
      <formula1>0</formula1>
    </dataValidation>
    <dataValidation type="whole" operator="greaterThan" allowBlank="1" showInputMessage="1" showErrorMessage="1" error="Please enter an integer greater than 0!" sqref="G18:H18 K26:K28 G104:H104 K112:K114 G184:H184 K192:K194" xr:uid="{AED8ABE5-9EDE-4C72-8FD1-8501B6358676}">
      <formula1>0</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r:id="rId1"/>
  <headerFooter>
    <oddHeader>&amp;L&amp;"Verdana,Standard"&amp;9&amp;G&amp;C&amp;"Verdana,Fett"&amp;12
IPMA Level A, B and C
Certification application
Experience in portfolio management&amp;R&amp;G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The date is outside of the experience period to be considered!" prompt="Only dates from the start of the experience period may be entered, see worksheet ‘Pers’!" xr:uid="{60ECC13E-C8E9-4014-B928-F40E205157E9}">
          <x14:formula1>
            <xm:f>Pers!$D$22</xm:f>
          </x14:formula1>
          <x14:formula2>
            <xm:f>Pers!$D$23</xm:f>
          </x14:formula2>
          <xm:sqref>G26:G28 G112:G114 G192:G194</xm:sqref>
        </x14:dataValidation>
        <x14:dataValidation type="date" allowBlank="1" showInputMessage="1" showErrorMessage="1" error="The date is outside of the experience period to be considered!" prompt="Only dates up to the end of the experience period may be entered, see worksheet ‘Pers’!" xr:uid="{04119B4A-4BFA-431E-8E8B-6CAC873CEB41}">
          <x14:formula1>
            <xm:f>Pers!$D$22</xm:f>
          </x14:formula1>
          <x14:formula2>
            <xm:f>Pers!$D$23</xm:f>
          </x14:formula2>
          <xm:sqref>I26:I28 I112:I114 I192:I194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A6AD6FDACBFB46BA7650EAF4F6AC41" ma:contentTypeVersion="4" ma:contentTypeDescription="Create a new document." ma:contentTypeScope="" ma:versionID="5f1dc2dc6ab8960a1d0b63115d311742">
  <xsd:schema xmlns:xsd="http://www.w3.org/2001/XMLSchema" xmlns:xs="http://www.w3.org/2001/XMLSchema" xmlns:p="http://schemas.microsoft.com/office/2006/metadata/properties" xmlns:ns2="af8d43f7-26e5-45e3-b1c1-646c8735c409" xmlns:ns3="81a12181-9cb0-4722-b283-4886528fdeda" targetNamespace="http://schemas.microsoft.com/office/2006/metadata/properties" ma:root="true" ma:fieldsID="2fc733a9ad5a6167b918d496ca159134" ns2:_="" ns3:_="">
    <xsd:import namespace="af8d43f7-26e5-45e3-b1c1-646c8735c409"/>
    <xsd:import namespace="81a12181-9cb0-4722-b283-4886528fde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8d43f7-26e5-45e3-b1c1-646c8735c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12181-9cb0-4722-b283-4886528fde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7D361-E181-42B8-8AEE-1DB45B1B22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8d43f7-26e5-45e3-b1c1-646c8735c409"/>
    <ds:schemaRef ds:uri="81a12181-9cb0-4722-b283-4886528fd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E5917A-E17E-4A9C-8F8B-73DE11310267}">
  <ds:schemaRefs>
    <ds:schemaRef ds:uri="af8d43f7-26e5-45e3-b1c1-646c8735c409"/>
    <ds:schemaRef ds:uri="http://purl.org/dc/dcmitype/"/>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81a12181-9cb0-4722-b283-4886528fdeda"/>
    <ds:schemaRef ds:uri="http://www.w3.org/XML/1998/namespace"/>
  </ds:schemaRefs>
</ds:datastoreItem>
</file>

<file path=customXml/itemProps3.xml><?xml version="1.0" encoding="utf-8"?>
<ds:datastoreItem xmlns:ds="http://schemas.openxmlformats.org/officeDocument/2006/customXml" ds:itemID="{78E9B8C9-DAD9-41D5-9686-7037AF0830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84</vt:i4>
      </vt:variant>
    </vt:vector>
  </HeadingPairs>
  <TitlesOfParts>
    <vt:vector size="102" baseType="lpstr">
      <vt:lpstr>Tips</vt:lpstr>
      <vt:lpstr>Pers</vt:lpstr>
      <vt:lpstr>Sum</vt:lpstr>
      <vt:lpstr>Pos</vt:lpstr>
      <vt:lpstr>Ref</vt:lpstr>
      <vt:lpstr>Edu</vt:lpstr>
      <vt:lpstr>PM</vt:lpstr>
      <vt:lpstr>PgM</vt:lpstr>
      <vt:lpstr>PfM</vt:lpstr>
      <vt:lpstr>SAPM</vt:lpstr>
      <vt:lpstr>SAPgM</vt:lpstr>
      <vt:lpstr>SAPfM</vt:lpstr>
      <vt:lpstr>CXPM</vt:lpstr>
      <vt:lpstr>CXPgM</vt:lpstr>
      <vt:lpstr>CXPfM</vt:lpstr>
      <vt:lpstr>Admin</vt:lpstr>
      <vt:lpstr>Exp</vt:lpstr>
      <vt:lpstr>Vorgaben</vt:lpstr>
      <vt:lpstr>Anrede</vt:lpstr>
      <vt:lpstr>Beschluss</vt:lpstr>
      <vt:lpstr>BillingAddressLine1</vt:lpstr>
      <vt:lpstr>BillingAddressLine2</vt:lpstr>
      <vt:lpstr>BillingCountry</vt:lpstr>
      <vt:lpstr>BillingLocality</vt:lpstr>
      <vt:lpstr>BillingPoBox</vt:lpstr>
      <vt:lpstr>BillingPostcode</vt:lpstr>
      <vt:lpstr>BillingStreetAndNumber</vt:lpstr>
      <vt:lpstr>Branchen</vt:lpstr>
      <vt:lpstr>CandidateAddressLine1</vt:lpstr>
      <vt:lpstr>CandidateBirthday</vt:lpstr>
      <vt:lpstr>CandidateCountry</vt:lpstr>
      <vt:lpstr>CandidateEmail</vt:lpstr>
      <vt:lpstr>CandidateFunction</vt:lpstr>
      <vt:lpstr>CandidateLocality</vt:lpstr>
      <vt:lpstr>CandidateMobilePhone</vt:lpstr>
      <vt:lpstr>CandidateName</vt:lpstr>
      <vt:lpstr>CandidateNationality</vt:lpstr>
      <vt:lpstr>CandidatePhone</vt:lpstr>
      <vt:lpstr>CandidatePlaceOfBirth</vt:lpstr>
      <vt:lpstr>CandidatePoBox</vt:lpstr>
      <vt:lpstr>CandidatePostcode</vt:lpstr>
      <vt:lpstr>CandidateStreetAndNumber</vt:lpstr>
      <vt:lpstr>CandidateSurname</vt:lpstr>
      <vt:lpstr>CandidateTitle</vt:lpstr>
      <vt:lpstr>CertCertificate</vt:lpstr>
      <vt:lpstr>CertLanguage</vt:lpstr>
      <vt:lpstr>CertLanguageCertificate</vt:lpstr>
      <vt:lpstr>CertLevel</vt:lpstr>
      <vt:lpstr>CompanyAddressLine1</vt:lpstr>
      <vt:lpstr>CompanyCountry</vt:lpstr>
      <vt:lpstr>CompanyDepartment</vt:lpstr>
      <vt:lpstr>CompanyEmail</vt:lpstr>
      <vt:lpstr>CompanyIndustry</vt:lpstr>
      <vt:lpstr>CompanyLocality</vt:lpstr>
      <vt:lpstr>CompanyMobilePhone</vt:lpstr>
      <vt:lpstr>CompanyName</vt:lpstr>
      <vt:lpstr>CompanyPhone</vt:lpstr>
      <vt:lpstr>CompanyPoBox</vt:lpstr>
      <vt:lpstr>CompanyPostcode</vt:lpstr>
      <vt:lpstr>CompanyStreetAndNumber</vt:lpstr>
      <vt:lpstr>Admin!Druckbereich</vt:lpstr>
      <vt:lpstr>CXPfM!Druckbereich</vt:lpstr>
      <vt:lpstr>CXPgM!Druckbereich</vt:lpstr>
      <vt:lpstr>CXPM!Druckbereich</vt:lpstr>
      <vt:lpstr>Edu!Druckbereich</vt:lpstr>
      <vt:lpstr>Exp!Druckbereich</vt:lpstr>
      <vt:lpstr>Pers!Druckbereich</vt:lpstr>
      <vt:lpstr>PfM!Druckbereich</vt:lpstr>
      <vt:lpstr>PgM!Druckbereich</vt:lpstr>
      <vt:lpstr>PM!Druckbereich</vt:lpstr>
      <vt:lpstr>Pos!Druckbereich</vt:lpstr>
      <vt:lpstr>Ref!Druckbereich</vt:lpstr>
      <vt:lpstr>SAPfM!Druckbereich</vt:lpstr>
      <vt:lpstr>SAPgM!Druckbereich</vt:lpstr>
      <vt:lpstr>SAPM!Druckbereich</vt:lpstr>
      <vt:lpstr>Sum!Druckbereich</vt:lpstr>
      <vt:lpstr>Tips!Druckbereich</vt:lpstr>
      <vt:lpstr>Vorgaben!Druckbereich</vt:lpstr>
      <vt:lpstr>Exp!Drucktitel</vt:lpstr>
      <vt:lpstr>EduInstitutionAddressLine1</vt:lpstr>
      <vt:lpstr>Entscheid</vt:lpstr>
      <vt:lpstr>Entscheid_DE</vt:lpstr>
      <vt:lpstr>InvoiceAdditionalDetails</vt:lpstr>
      <vt:lpstr>InvoiceRecipient</vt:lpstr>
      <vt:lpstr>Komplexität</vt:lpstr>
      <vt:lpstr>Länder</vt:lpstr>
      <vt:lpstr>Level</vt:lpstr>
      <vt:lpstr>PreviousCertificationExpirationDate</vt:lpstr>
      <vt:lpstr>PreviousCertificationLevel</vt:lpstr>
      <vt:lpstr>PreviousCertificationNumber</vt:lpstr>
      <vt:lpstr>Projektarten</vt:lpstr>
      <vt:lpstr>Projektrollen</vt:lpstr>
      <vt:lpstr>Rechnung_an</vt:lpstr>
      <vt:lpstr>Rollen</vt:lpstr>
      <vt:lpstr>Selbstbeurteilung</vt:lpstr>
      <vt:lpstr>Sprachen</vt:lpstr>
      <vt:lpstr>StartDate</vt:lpstr>
      <vt:lpstr>Verlängerung</vt:lpstr>
      <vt:lpstr>Verlängerungsentscheid</vt:lpstr>
      <vt:lpstr>Zertifikat</vt:lpstr>
      <vt:lpstr>Zertifikate</vt:lpstr>
      <vt:lpstr>Zulassung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Widmann</dc:creator>
  <cp:lastModifiedBy>Jean-Pierre Widmann</cp:lastModifiedBy>
  <cp:lastPrinted>2019-01-11T18:50:27Z</cp:lastPrinted>
  <dcterms:created xsi:type="dcterms:W3CDTF">2010-05-03T13:28:30Z</dcterms:created>
  <dcterms:modified xsi:type="dcterms:W3CDTF">2021-03-24T18:26:00Z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0x0101005BA6AD6FDACBFB46BA7650EAF4F6AC41</vt:lpwstr>
  </property>
  <property fmtid="{D5CDD505-2E9C-101B-9397-08002B2CF9AE}" pid="3" name="Order">
    <vt:r8>136200</vt:r8>
  </property>
  <property fmtid="{D5CDD505-2E9C-101B-9397-08002B2CF9AE}" pid="4" name="AuthorIds_UIVersion_1024">
    <vt:lpwstr>11</vt:lpwstr>
  </property>
</Properties>
</file>